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19420" windowHeight="10420" activeTab="0"/>
  </bookViews>
  <sheets>
    <sheet name="Rekapitulace stavby" sheetId="1" r:id="rId1"/>
    <sheet name="Smecky-dvur - Oprava žulo..." sheetId="2" r:id="rId2"/>
  </sheets>
  <definedNames>
    <definedName name="_xlnm._FilterDatabase" localSheetId="1" hidden="1">'Smecky-dvur - Oprava žulo...'!$C$123:$K$170</definedName>
    <definedName name="_xlnm.Print_Area" localSheetId="0">'Rekapitulace stavby'!$D$4:$AO$76,'Rekapitulace stavby'!$C$82:$AQ$96</definedName>
    <definedName name="_xlnm.Print_Area" localSheetId="1">'Smecky-dvur - Oprava žulo...'!$C$4:$J$76,'Smecky-dvur - Oprava žulo...'!$C$82:$J$107,'Smecky-dvur - Oprava žulo...'!$C$113:$K$170</definedName>
    <definedName name="_xlnm.Print_Titles" localSheetId="0">'Rekapitulace stavby'!$92:$92</definedName>
    <definedName name="_xlnm.Print_Titles" localSheetId="1">'Smecky-dvur - Oprava žulo...'!$123:$123</definedName>
  </definedNames>
  <calcPr calcId="191029"/>
  <extLst/>
</workbook>
</file>

<file path=xl/sharedStrings.xml><?xml version="1.0" encoding="utf-8"?>
<sst xmlns="http://schemas.openxmlformats.org/spreadsheetml/2006/main" count="838" uniqueCount="276">
  <si>
    <t>Export Komplet</t>
  </si>
  <si>
    <t/>
  </si>
  <si>
    <t>2.0</t>
  </si>
  <si>
    <t>ZAMOK</t>
  </si>
  <si>
    <t>False</t>
  </si>
  <si>
    <t>{09052abd-f3e3-46e1-898a-c3ed868f8aa9}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</si>
  <si>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</si>
  <si>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</si>
  <si>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</si>
  <si>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</si>
  <si>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</si>
  <si>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</si>
  <si>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</si>
  <si>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</si>
  <si>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Smecky-dvur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</si>
  <si>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</si>
  <si>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</si>
  <si>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žulové dlažby ve dvoře, Ve Smečkách 33, Praha 1</t>
  </si>
  <si>
    <t>KSO:</t>
  </si>
  <si>
    <t>CC-CZ:</t>
  </si>
  <si>
    <t>Místo:</t>
  </si>
  <si>
    <t xml:space="preserve"> Ve Smečkách 33, Praha 1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</si>
  <si>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</si>
  <si>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</si>
  <si>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</si>
  <si>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</si>
  <si>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</si>
  <si>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</si>
  <si>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</si>
  <si>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</si>
  <si>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</si>
  <si>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</si>
  <si>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</si>
  <si>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</si>
  <si>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</si>
  <si>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</si>
  <si>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</si>
  <si>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</si>
  <si>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</si>
  <si>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</si>
  <si>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</si>
  <si>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</si>
  <si>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</si>
  <si>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</si>
  <si>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</si>
  <si>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</si>
  <si>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</si>
  <si>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</si>
  <si>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</si>
  <si>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</si>
  <si>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</si>
  <si>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</si>
  <si>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</si>
  <si>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</si>
  <si>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</si>
  <si>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</si>
  <si>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</si>
  <si>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</si>
  <si>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</si>
  <si>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</si>
  <si>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</si>
  <si>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</si>
  <si>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</si>
  <si>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</si>
  <si>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</si>
  <si>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</si>
  <si>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</si>
  <si>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</si>
  <si>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</si>
  <si>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</si>
  <si>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</si>
  <si>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</si>
  <si>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</si>
  <si>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</si>
  <si>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</si>
  <si>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</si>
  <si>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</si>
  <si>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</si>
  <si>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</si>
  <si>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</si>
  <si>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</si>
  <si>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</si>
  <si>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</si>
  <si>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</si>
  <si>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</si>
  <si>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</si>
  <si>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</si>
  <si>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</si>
  <si>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</si>
  <si>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</si>
  <si>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</si>
  <si>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</si>
  <si>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</si>
  <si>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</si>
  <si>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</si>
  <si>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</si>
  <si>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</si>
  <si>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</si>
  <si>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</si>
  <si>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</si>
  <si>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</si>
  <si>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</si>
  <si>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</si>
  <si>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</si>
  <si>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</si>
  <si>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</si>
  <si>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</si>
  <si>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</si>
  <si>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</si>
  <si>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</si>
  <si>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</si>
  <si>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</si>
  <si>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</si>
  <si>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</si>
  <si>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</si>
  <si>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</si>
  <si>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</si>
  <si>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</si>
  <si>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dlažebz drobných kostek z kameniva  ručně</t>
  </si>
  <si>
    <t>m2</t>
  </si>
  <si>
    <t>CS ÚRS 2023 02</t>
  </si>
  <si>
    <t>4</t>
  </si>
  <si>
    <t>877851759</t>
  </si>
  <si>
    <t>1131073</t>
  </si>
  <si>
    <t>Odstranění podkladu z kameniva těženého tl přes 100 do 200 mm pl 50 m2 - 2x</t>
  </si>
  <si>
    <t>-1504523890</t>
  </si>
  <si>
    <t>5</t>
  </si>
  <si>
    <t>Komunikace pozemní</t>
  </si>
  <si>
    <t>3</t>
  </si>
  <si>
    <t>564751111</t>
  </si>
  <si>
    <t>Podklad z kameniva hrubého drceného vel. 32-63 mm plochy přes 100 m2 tl 150 mm</t>
  </si>
  <si>
    <t>495029579</t>
  </si>
  <si>
    <t>564861111</t>
  </si>
  <si>
    <t>Podklad ze štěrkodrtě ŠD plochy přes 100 m2 tl 200 mm</t>
  </si>
  <si>
    <t>1497339393</t>
  </si>
  <si>
    <t>591211111</t>
  </si>
  <si>
    <t>Kladení dlažby z kostek drobných z kamene do lože z kameniva těženého tl 50 mm</t>
  </si>
  <si>
    <t>1533622026</t>
  </si>
  <si>
    <t>6</t>
  </si>
  <si>
    <t>979071121</t>
  </si>
  <si>
    <t>Očištění dlažebních kostek drobných s původním spárováním kamenivem těženým</t>
  </si>
  <si>
    <t>1177241470</t>
  </si>
  <si>
    <t>7</t>
  </si>
  <si>
    <t>M</t>
  </si>
  <si>
    <t>58381015</t>
  </si>
  <si>
    <t>kostka řezanoštípaná dlažební žula 10x10x10cm</t>
  </si>
  <si>
    <t>8</t>
  </si>
  <si>
    <t>307526410</t>
  </si>
  <si>
    <t>94620001</t>
  </si>
  <si>
    <t>Vodorovná doprava z kusových materiálů stavebním kolečkem do 50m</t>
  </si>
  <si>
    <t>t</t>
  </si>
  <si>
    <t>-615705983</t>
  </si>
  <si>
    <t>9</t>
  </si>
  <si>
    <t>997221502</t>
  </si>
  <si>
    <t>ruční uložení dlažebních kostek včetně třídění</t>
  </si>
  <si>
    <t>1440885730</t>
  </si>
  <si>
    <t>10</t>
  </si>
  <si>
    <t>997221571</t>
  </si>
  <si>
    <t>Vodorovná doprava vybouraných hmot do 1 km</t>
  </si>
  <si>
    <t>1982640210</t>
  </si>
  <si>
    <t>11</t>
  </si>
  <si>
    <t>997221501</t>
  </si>
  <si>
    <t>ruční přesun dlažebních kostek na vymezenou plochu</t>
  </si>
  <si>
    <t>-1614597497</t>
  </si>
  <si>
    <t>12</t>
  </si>
  <si>
    <t>997221579</t>
  </si>
  <si>
    <t>Příplatek ZKD 1 km u vodorovné dopravy vybouraných hmot</t>
  </si>
  <si>
    <t>1702448851</t>
  </si>
  <si>
    <t>13</t>
  </si>
  <si>
    <t>997221655</t>
  </si>
  <si>
    <t>Poplatek za uložení na skládce (skládkovné) zeminy a kamení kód odpadu 17 05 04</t>
  </si>
  <si>
    <t>658265996</t>
  </si>
  <si>
    <t>14</t>
  </si>
  <si>
    <t>998223011</t>
  </si>
  <si>
    <t>Přesun hmot pro pozemní komunikace s krytem dlážděným</t>
  </si>
  <si>
    <t>710071489</t>
  </si>
  <si>
    <t>998225111</t>
  </si>
  <si>
    <t>Přesun hmot pro pozemní komunikace s krytem z kamene, monolitickým betonovým nebo živičným</t>
  </si>
  <si>
    <t>-767817872</t>
  </si>
  <si>
    <t>Ostatní konstrukce a práce, bourání</t>
  </si>
  <si>
    <t>16</t>
  </si>
  <si>
    <t>8211</t>
  </si>
  <si>
    <t>Osazení a dodávka vpusti</t>
  </si>
  <si>
    <t>1415501842</t>
  </si>
  <si>
    <t>17</t>
  </si>
  <si>
    <t>8212</t>
  </si>
  <si>
    <t>Úprava vpustí dvorních demontáž a znovu osazení</t>
  </si>
  <si>
    <t>-1421146783</t>
  </si>
  <si>
    <t>18</t>
  </si>
  <si>
    <t>94110111</t>
  </si>
  <si>
    <t>Dřevěné provizorní lávky pro vstup do objektů se zábradlím</t>
  </si>
  <si>
    <t>m</t>
  </si>
  <si>
    <t>770478928</t>
  </si>
  <si>
    <t>19</t>
  </si>
  <si>
    <t>94112</t>
  </si>
  <si>
    <t>Přemisťování lávek 5x</t>
  </si>
  <si>
    <t>-673689615</t>
  </si>
  <si>
    <t>20</t>
  </si>
  <si>
    <t>962100</t>
  </si>
  <si>
    <t>Úprava u  vstupů  do objektu</t>
  </si>
  <si>
    <t>soubor</t>
  </si>
  <si>
    <t>18501492</t>
  </si>
  <si>
    <t>9621001</t>
  </si>
  <si>
    <t>Pravidelný úklid pracoviště ( vjezdu, lávek</t>
  </si>
  <si>
    <t>kpl</t>
  </si>
  <si>
    <t>1134431862</t>
  </si>
  <si>
    <t>22</t>
  </si>
  <si>
    <t>9621002</t>
  </si>
  <si>
    <t xml:space="preserve">Dokončovací práce </t>
  </si>
  <si>
    <t>779172913</t>
  </si>
  <si>
    <t>23</t>
  </si>
  <si>
    <t>9621003</t>
  </si>
  <si>
    <t>Vyčištění veškerých vpustí</t>
  </si>
  <si>
    <t>870438835</t>
  </si>
  <si>
    <t>24</t>
  </si>
  <si>
    <t>9621004</t>
  </si>
  <si>
    <t>Urovnání a vyčištění vydlážděné plochy dvora</t>
  </si>
  <si>
    <t>m2l</t>
  </si>
  <si>
    <t>2087474566</t>
  </si>
  <si>
    <t>25</t>
  </si>
  <si>
    <t>9621005</t>
  </si>
  <si>
    <t>Likvidace provizorních dřevěných lávek vč. uloženína skládce</t>
  </si>
  <si>
    <t>-1971793981</t>
  </si>
  <si>
    <t>26</t>
  </si>
  <si>
    <t>9621006</t>
  </si>
  <si>
    <t>Očištění případná oprava povrchů ocelových kotvených prvků v podlaží dvora ( přístřešk pro kola, vymezení prostoru pro popelnice)</t>
  </si>
  <si>
    <t>-972033739</t>
  </si>
  <si>
    <t>PSV</t>
  </si>
  <si>
    <t>Práce a dodávky PSV</t>
  </si>
  <si>
    <t>711</t>
  </si>
  <si>
    <t>Izolace proti vodě, vlhkosti a plynům</t>
  </si>
  <si>
    <t>27</t>
  </si>
  <si>
    <t>711161215</t>
  </si>
  <si>
    <t>Izolace proti zemní vlhkosti nopovou fólií svislá, nopek v 20,0 mm, tl do 1,0 mm</t>
  </si>
  <si>
    <t>-1158934302</t>
  </si>
  <si>
    <t>28</t>
  </si>
  <si>
    <t>998711201</t>
  </si>
  <si>
    <t>Přesun hmot procentní pro izolace proti vodě, vlhkosti a plynům v objektech v do 6 m</t>
  </si>
  <si>
    <t>%</t>
  </si>
  <si>
    <t>-1336456683</t>
  </si>
  <si>
    <t>VRN</t>
  </si>
  <si>
    <t>Vedlejší rozpočtové náklady</t>
  </si>
  <si>
    <t>VRN1</t>
  </si>
  <si>
    <t>Průzkumné, geodetické a projektové práce</t>
  </si>
  <si>
    <t>29</t>
  </si>
  <si>
    <t>011103000</t>
  </si>
  <si>
    <t>Geologický průzkum bez rozlišení</t>
  </si>
  <si>
    <t>1024</t>
  </si>
  <si>
    <t>-382821399</t>
  </si>
  <si>
    <t>VRN3</t>
  </si>
  <si>
    <t>Zařízení staveniště</t>
  </si>
  <si>
    <t>30</t>
  </si>
  <si>
    <t>031002000</t>
  </si>
  <si>
    <t>Související práce pro zařízení staveniště</t>
  </si>
  <si>
    <t>-545107577</t>
  </si>
  <si>
    <t>VRN6</t>
  </si>
  <si>
    <t>Územní vlivy</t>
  </si>
  <si>
    <t>31</t>
  </si>
  <si>
    <t>060001000</t>
  </si>
  <si>
    <t>569118647</t>
  </si>
  <si>
    <t>32</t>
  </si>
  <si>
    <t>065002000</t>
  </si>
  <si>
    <t>Mimostaveništní doprava materiálů</t>
  </si>
  <si>
    <t>756837743</t>
  </si>
  <si>
    <t>VRN7</t>
  </si>
  <si>
    <t>Provozní vlivy</t>
  </si>
  <si>
    <t>33</t>
  </si>
  <si>
    <t>070001000</t>
  </si>
  <si>
    <t>-1385323682</t>
  </si>
  <si>
    <t>VRN8</t>
  </si>
  <si>
    <t>Přesun stavebních kapacit</t>
  </si>
  <si>
    <t>34</t>
  </si>
  <si>
    <t>084003000</t>
  </si>
  <si>
    <t>za práci v noci, o sobotách a nedělích, ve státem uznaný svátek</t>
  </si>
  <si>
    <t>CS ÚRS 2017 01</t>
  </si>
  <si>
    <t>-1557406864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</si>
</sst>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7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4" t="s">
        <v>6</v>
      </c>
      <c r="BT2" s="14" t="s">
        <v>7</v>
      </c>
    </row>
    <row r="3" spans="2:72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0" t="s">
        <v>14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19"/>
      <c r="AQ5" s="19"/>
      <c r="AR5" s="17"/>
      <c r="BE5" s="207" t="s">
        <v>15</v>
      </c>
      <c r="BS5" s="14" t="s">
        <v>6</v>
      </c>
    </row>
    <row r="6" spans="2:71" s="1" customFormat="1" ht="37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2" t="s">
        <v>17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19"/>
      <c r="AQ6" s="19"/>
      <c r="AR6" s="17"/>
      <c r="BE6" s="208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08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/>
      <c r="AO8" s="19"/>
      <c r="AP8" s="19"/>
      <c r="AQ8" s="19"/>
      <c r="AR8" s="17"/>
      <c r="BE8" s="20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8"/>
      <c r="BS9" s="14" t="s">
        <v>6</v>
      </c>
    </row>
    <row r="10" spans="2:71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08"/>
      <c r="BS10" s="14" t="s">
        <v>6</v>
      </c>
    </row>
    <row r="11" spans="2:71" s="1" customFormat="1" ht="18.5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08"/>
      <c r="BS11" s="14" t="s">
        <v>6</v>
      </c>
    </row>
    <row r="12" spans="2:71" s="1" customFormat="1" ht="7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8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08"/>
      <c r="BS13" s="14" t="s">
        <v>6</v>
      </c>
    </row>
    <row r="14" spans="2:71" ht="12.5">
      <c r="B14" s="18"/>
      <c r="C14" s="19"/>
      <c r="D14" s="19"/>
      <c r="E14" s="213" t="s">
        <v>28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08"/>
      <c r="BS14" s="14" t="s">
        <v>6</v>
      </c>
    </row>
    <row r="15" spans="2:71" s="1" customFormat="1" ht="7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8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08"/>
      <c r="BS16" s="14" t="s">
        <v>4</v>
      </c>
    </row>
    <row r="17" spans="2:71" s="1" customFormat="1" ht="18.5" customHeight="1">
      <c r="B17" s="18"/>
      <c r="C17" s="19"/>
      <c r="D17" s="19"/>
      <c r="E17" s="24" t="s">
        <v>25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08"/>
      <c r="BS17" s="14" t="s">
        <v>30</v>
      </c>
    </row>
    <row r="18" spans="2:71" s="1" customFormat="1" ht="7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8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08"/>
      <c r="BS19" s="14" t="s">
        <v>6</v>
      </c>
    </row>
    <row r="20" spans="2:71" s="1" customFormat="1" ht="18.5" customHeight="1">
      <c r="B20" s="18"/>
      <c r="C20" s="19"/>
      <c r="D20" s="19"/>
      <c r="E20" s="24" t="s">
        <v>25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08"/>
      <c r="BS20" s="14" t="s">
        <v>30</v>
      </c>
    </row>
    <row r="21" spans="2:57" s="1" customFormat="1" ht="7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8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8"/>
    </row>
    <row r="23" spans="2:57" s="1" customFormat="1" ht="16.5" customHeight="1">
      <c r="B23" s="18"/>
      <c r="C23" s="19"/>
      <c r="D23" s="19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19"/>
      <c r="AP23" s="19"/>
      <c r="AQ23" s="19"/>
      <c r="AR23" s="17"/>
      <c r="BE23" s="208"/>
    </row>
    <row r="24" spans="2:57" s="1" customFormat="1" ht="7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8"/>
    </row>
    <row r="25" spans="2:57" s="1" customFormat="1" ht="7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8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6">
        <f>ROUND(AG94,2)</f>
        <v>0</v>
      </c>
      <c r="AL26" s="217"/>
      <c r="AM26" s="217"/>
      <c r="AN26" s="217"/>
      <c r="AO26" s="217"/>
      <c r="AP26" s="33"/>
      <c r="AQ26" s="33"/>
      <c r="AR26" s="36"/>
      <c r="BE26" s="208"/>
    </row>
    <row r="27" spans="1:57" s="2" customFormat="1" ht="7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8"/>
    </row>
    <row r="28" spans="1:57" s="2" customFormat="1" ht="12.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8" t="s">
        <v>34</v>
      </c>
      <c r="M28" s="218"/>
      <c r="N28" s="218"/>
      <c r="O28" s="218"/>
      <c r="P28" s="218"/>
      <c r="Q28" s="33"/>
      <c r="R28" s="33"/>
      <c r="S28" s="33"/>
      <c r="T28" s="33"/>
      <c r="U28" s="33"/>
      <c r="V28" s="33"/>
      <c r="W28" s="218" t="s">
        <v>35</v>
      </c>
      <c r="X28" s="218"/>
      <c r="Y28" s="218"/>
      <c r="Z28" s="218"/>
      <c r="AA28" s="218"/>
      <c r="AB28" s="218"/>
      <c r="AC28" s="218"/>
      <c r="AD28" s="218"/>
      <c r="AE28" s="218"/>
      <c r="AF28" s="33"/>
      <c r="AG28" s="33"/>
      <c r="AH28" s="33"/>
      <c r="AI28" s="33"/>
      <c r="AJ28" s="33"/>
      <c r="AK28" s="218" t="s">
        <v>36</v>
      </c>
      <c r="AL28" s="218"/>
      <c r="AM28" s="218"/>
      <c r="AN28" s="218"/>
      <c r="AO28" s="218"/>
      <c r="AP28" s="33"/>
      <c r="AQ28" s="33"/>
      <c r="AR28" s="36"/>
      <c r="BE28" s="208"/>
    </row>
    <row r="29" spans="2:57" s="3" customFormat="1" ht="14.4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21">
        <v>0.21</v>
      </c>
      <c r="M29" s="220"/>
      <c r="N29" s="220"/>
      <c r="O29" s="220"/>
      <c r="P29" s="220"/>
      <c r="Q29" s="38"/>
      <c r="R29" s="38"/>
      <c r="S29" s="38"/>
      <c r="T29" s="38"/>
      <c r="U29" s="38"/>
      <c r="V29" s="38"/>
      <c r="W29" s="219">
        <f>ROUND(AZ94,2)</f>
        <v>0</v>
      </c>
      <c r="X29" s="220"/>
      <c r="Y29" s="220"/>
      <c r="Z29" s="220"/>
      <c r="AA29" s="220"/>
      <c r="AB29" s="220"/>
      <c r="AC29" s="220"/>
      <c r="AD29" s="220"/>
      <c r="AE29" s="220"/>
      <c r="AF29" s="38"/>
      <c r="AG29" s="38"/>
      <c r="AH29" s="38"/>
      <c r="AI29" s="38"/>
      <c r="AJ29" s="38"/>
      <c r="AK29" s="219">
        <f>ROUND(AV94,2)</f>
        <v>0</v>
      </c>
      <c r="AL29" s="220"/>
      <c r="AM29" s="220"/>
      <c r="AN29" s="220"/>
      <c r="AO29" s="220"/>
      <c r="AP29" s="38"/>
      <c r="AQ29" s="38"/>
      <c r="AR29" s="39"/>
      <c r="BE29" s="209"/>
    </row>
    <row r="30" spans="2:57" s="3" customFormat="1" ht="14.4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21">
        <v>0.15</v>
      </c>
      <c r="M30" s="220"/>
      <c r="N30" s="220"/>
      <c r="O30" s="220"/>
      <c r="P30" s="220"/>
      <c r="Q30" s="38"/>
      <c r="R30" s="38"/>
      <c r="S30" s="38"/>
      <c r="T30" s="38"/>
      <c r="U30" s="38"/>
      <c r="V30" s="38"/>
      <c r="W30" s="219">
        <f>ROUND(BA94,2)</f>
        <v>0</v>
      </c>
      <c r="X30" s="220"/>
      <c r="Y30" s="220"/>
      <c r="Z30" s="220"/>
      <c r="AA30" s="220"/>
      <c r="AB30" s="220"/>
      <c r="AC30" s="220"/>
      <c r="AD30" s="220"/>
      <c r="AE30" s="220"/>
      <c r="AF30" s="38"/>
      <c r="AG30" s="38"/>
      <c r="AH30" s="38"/>
      <c r="AI30" s="38"/>
      <c r="AJ30" s="38"/>
      <c r="AK30" s="219">
        <f>ROUND(AW94,2)</f>
        <v>0</v>
      </c>
      <c r="AL30" s="220"/>
      <c r="AM30" s="220"/>
      <c r="AN30" s="220"/>
      <c r="AO30" s="220"/>
      <c r="AP30" s="38"/>
      <c r="AQ30" s="38"/>
      <c r="AR30" s="39"/>
      <c r="BE30" s="209"/>
    </row>
    <row r="31" spans="2:57" s="3" customFormat="1" ht="14.4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21">
        <v>0.21</v>
      </c>
      <c r="M31" s="220"/>
      <c r="N31" s="220"/>
      <c r="O31" s="220"/>
      <c r="P31" s="220"/>
      <c r="Q31" s="38"/>
      <c r="R31" s="38"/>
      <c r="S31" s="38"/>
      <c r="T31" s="38"/>
      <c r="U31" s="38"/>
      <c r="V31" s="38"/>
      <c r="W31" s="219">
        <f>ROUND(BB94,2)</f>
        <v>0</v>
      </c>
      <c r="X31" s="220"/>
      <c r="Y31" s="220"/>
      <c r="Z31" s="220"/>
      <c r="AA31" s="220"/>
      <c r="AB31" s="220"/>
      <c r="AC31" s="220"/>
      <c r="AD31" s="220"/>
      <c r="AE31" s="220"/>
      <c r="AF31" s="38"/>
      <c r="AG31" s="38"/>
      <c r="AH31" s="38"/>
      <c r="AI31" s="38"/>
      <c r="AJ31" s="38"/>
      <c r="AK31" s="219">
        <v>0</v>
      </c>
      <c r="AL31" s="220"/>
      <c r="AM31" s="220"/>
      <c r="AN31" s="220"/>
      <c r="AO31" s="220"/>
      <c r="AP31" s="38"/>
      <c r="AQ31" s="38"/>
      <c r="AR31" s="39"/>
      <c r="BE31" s="209"/>
    </row>
    <row r="32" spans="2:57" s="3" customFormat="1" ht="14.4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21">
        <v>0.15</v>
      </c>
      <c r="M32" s="220"/>
      <c r="N32" s="220"/>
      <c r="O32" s="220"/>
      <c r="P32" s="220"/>
      <c r="Q32" s="38"/>
      <c r="R32" s="38"/>
      <c r="S32" s="38"/>
      <c r="T32" s="38"/>
      <c r="U32" s="38"/>
      <c r="V32" s="38"/>
      <c r="W32" s="219">
        <f>ROUND(BC94,2)</f>
        <v>0</v>
      </c>
      <c r="X32" s="220"/>
      <c r="Y32" s="220"/>
      <c r="Z32" s="220"/>
      <c r="AA32" s="220"/>
      <c r="AB32" s="220"/>
      <c r="AC32" s="220"/>
      <c r="AD32" s="220"/>
      <c r="AE32" s="220"/>
      <c r="AF32" s="38"/>
      <c r="AG32" s="38"/>
      <c r="AH32" s="38"/>
      <c r="AI32" s="38"/>
      <c r="AJ32" s="38"/>
      <c r="AK32" s="219">
        <v>0</v>
      </c>
      <c r="AL32" s="220"/>
      <c r="AM32" s="220"/>
      <c r="AN32" s="220"/>
      <c r="AO32" s="220"/>
      <c r="AP32" s="38"/>
      <c r="AQ32" s="38"/>
      <c r="AR32" s="39"/>
      <c r="BE32" s="209"/>
    </row>
    <row r="33" spans="2:57" s="3" customFormat="1" ht="14.4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21">
        <v>0</v>
      </c>
      <c r="M33" s="220"/>
      <c r="N33" s="220"/>
      <c r="O33" s="220"/>
      <c r="P33" s="220"/>
      <c r="Q33" s="38"/>
      <c r="R33" s="38"/>
      <c r="S33" s="38"/>
      <c r="T33" s="38"/>
      <c r="U33" s="38"/>
      <c r="V33" s="38"/>
      <c r="W33" s="219">
        <f>ROUND(BD94,2)</f>
        <v>0</v>
      </c>
      <c r="X33" s="220"/>
      <c r="Y33" s="220"/>
      <c r="Z33" s="220"/>
      <c r="AA33" s="220"/>
      <c r="AB33" s="220"/>
      <c r="AC33" s="220"/>
      <c r="AD33" s="220"/>
      <c r="AE33" s="220"/>
      <c r="AF33" s="38"/>
      <c r="AG33" s="38"/>
      <c r="AH33" s="38"/>
      <c r="AI33" s="38"/>
      <c r="AJ33" s="38"/>
      <c r="AK33" s="219">
        <v>0</v>
      </c>
      <c r="AL33" s="220"/>
      <c r="AM33" s="220"/>
      <c r="AN33" s="220"/>
      <c r="AO33" s="220"/>
      <c r="AP33" s="38"/>
      <c r="AQ33" s="38"/>
      <c r="AR33" s="39"/>
      <c r="BE33" s="209"/>
    </row>
    <row r="34" spans="1:57" s="2" customFormat="1" ht="7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8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22" t="s">
        <v>45</v>
      </c>
      <c r="Y35" s="223"/>
      <c r="Z35" s="223"/>
      <c r="AA35" s="223"/>
      <c r="AB35" s="223"/>
      <c r="AC35" s="42"/>
      <c r="AD35" s="42"/>
      <c r="AE35" s="42"/>
      <c r="AF35" s="42"/>
      <c r="AG35" s="42"/>
      <c r="AH35" s="42"/>
      <c r="AI35" s="42"/>
      <c r="AJ35" s="42"/>
      <c r="AK35" s="224">
        <f>SUM(AK26:AK33)</f>
        <v>0</v>
      </c>
      <c r="AL35" s="223"/>
      <c r="AM35" s="223"/>
      <c r="AN35" s="223"/>
      <c r="AO35" s="225"/>
      <c r="AP35" s="40"/>
      <c r="AQ35" s="40"/>
      <c r="AR35" s="36"/>
      <c r="BE35" s="31"/>
    </row>
    <row r="36" spans="1:57" s="2" customFormat="1" ht="7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0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0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0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0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0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0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0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0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0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0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0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0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0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0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0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0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0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0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0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0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0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0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7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7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Smecky-dvur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7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6" t="str">
        <f>K6</f>
        <v>Oprava žulové dlažby ve dvoře, Ve Smečkách 33, Praha 1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60"/>
      <c r="AQ85" s="60"/>
      <c r="AR85" s="61"/>
    </row>
    <row r="86" spans="1:57" s="2" customFormat="1" ht="7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Ve Smečkách 33, Praha 1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8" t="str">
        <f>IF(AN8="","",AN8)</f>
        <v/>
      </c>
      <c r="AN87" s="228"/>
      <c r="AO87" s="33"/>
      <c r="AP87" s="33"/>
      <c r="AQ87" s="33"/>
      <c r="AR87" s="36"/>
      <c r="BE87" s="31"/>
    </row>
    <row r="88" spans="1:57" s="2" customFormat="1" ht="7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1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29" t="str">
        <f>IF(E17="","",E17)</f>
        <v xml:space="preserve"> </v>
      </c>
      <c r="AN89" s="230"/>
      <c r="AO89" s="230"/>
      <c r="AP89" s="230"/>
      <c r="AQ89" s="33"/>
      <c r="AR89" s="36"/>
      <c r="AS89" s="231" t="s">
        <v>53</v>
      </c>
      <c r="AT89" s="232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1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29" t="str">
        <f>IF(E20="","",E20)</f>
        <v xml:space="preserve"> </v>
      </c>
      <c r="AN90" s="230"/>
      <c r="AO90" s="230"/>
      <c r="AP90" s="230"/>
      <c r="AQ90" s="33"/>
      <c r="AR90" s="36"/>
      <c r="AS90" s="233"/>
      <c r="AT90" s="234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7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5"/>
      <c r="AT91" s="236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7" t="s">
        <v>54</v>
      </c>
      <c r="D92" s="238"/>
      <c r="E92" s="238"/>
      <c r="F92" s="238"/>
      <c r="G92" s="238"/>
      <c r="H92" s="70"/>
      <c r="I92" s="239" t="s">
        <v>55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56</v>
      </c>
      <c r="AH92" s="238"/>
      <c r="AI92" s="238"/>
      <c r="AJ92" s="238"/>
      <c r="AK92" s="238"/>
      <c r="AL92" s="238"/>
      <c r="AM92" s="238"/>
      <c r="AN92" s="239" t="s">
        <v>57</v>
      </c>
      <c r="AO92" s="238"/>
      <c r="AP92" s="241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7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5">
        <f>ROUND(AG95,2)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V94" s="88" t="s">
        <v>74</v>
      </c>
      <c r="BW94" s="88" t="s">
        <v>5</v>
      </c>
      <c r="BX94" s="88" t="s">
        <v>75</v>
      </c>
      <c r="CL94" s="88" t="s">
        <v>1</v>
      </c>
    </row>
    <row r="95" spans="1:90" s="7" customFormat="1" ht="24.75" customHeight="1">
      <c r="A95" s="89" t="s">
        <v>76</v>
      </c>
      <c r="B95" s="90"/>
      <c r="C95" s="91"/>
      <c r="D95" s="244" t="s">
        <v>14</v>
      </c>
      <c r="E95" s="244"/>
      <c r="F95" s="244"/>
      <c r="G95" s="244"/>
      <c r="H95" s="244"/>
      <c r="I95" s="92"/>
      <c r="J95" s="244" t="s">
        <v>17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2">
        <f>'Smecky-dvur - Oprava žulo...'!J28</f>
        <v>0</v>
      </c>
      <c r="AH95" s="243"/>
      <c r="AI95" s="243"/>
      <c r="AJ95" s="243"/>
      <c r="AK95" s="243"/>
      <c r="AL95" s="243"/>
      <c r="AM95" s="243"/>
      <c r="AN95" s="242">
        <f>SUM(AG95,AT95)</f>
        <v>0</v>
      </c>
      <c r="AO95" s="243"/>
      <c r="AP95" s="243"/>
      <c r="AQ95" s="93" t="s">
        <v>77</v>
      </c>
      <c r="AR95" s="94"/>
      <c r="AS95" s="95">
        <v>0</v>
      </c>
      <c r="AT95" s="96">
        <f>ROUND(SUM(AV95:AW95),2)</f>
        <v>0</v>
      </c>
      <c r="AU95" s="97">
        <f>'Smecky-dvur - Oprava žulo...'!P124</f>
        <v>0</v>
      </c>
      <c r="AV95" s="96">
        <f>'Smecky-dvur - Oprava žulo...'!J31</f>
        <v>0</v>
      </c>
      <c r="AW95" s="96">
        <f>'Smecky-dvur - Oprava žulo...'!J32</f>
        <v>0</v>
      </c>
      <c r="AX95" s="96">
        <f>'Smecky-dvur - Oprava žulo...'!J33</f>
        <v>0</v>
      </c>
      <c r="AY95" s="96">
        <f>'Smecky-dvur - Oprava žulo...'!J34</f>
        <v>0</v>
      </c>
      <c r="AZ95" s="96">
        <f>'Smecky-dvur - Oprava žulo...'!F31</f>
        <v>0</v>
      </c>
      <c r="BA95" s="96">
        <f>'Smecky-dvur - Oprava žulo...'!F32</f>
        <v>0</v>
      </c>
      <c r="BB95" s="96">
        <f>'Smecky-dvur - Oprava žulo...'!F33</f>
        <v>0</v>
      </c>
      <c r="BC95" s="96">
        <f>'Smecky-dvur - Oprava žulo...'!F34</f>
        <v>0</v>
      </c>
      <c r="BD95" s="98">
        <f>'Smecky-dvur - Oprava žulo...'!F35</f>
        <v>0</v>
      </c>
      <c r="BT95" s="99" t="s">
        <v>78</v>
      </c>
      <c r="BU95" s="99" t="s">
        <v>79</v>
      </c>
      <c r="BV95" s="99" t="s">
        <v>74</v>
      </c>
      <c r="BW95" s="99" t="s">
        <v>5</v>
      </c>
      <c r="BX95" s="99" t="s">
        <v>75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7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0uq2T9YL5BEH+RDe330/3q8H9rKTi58xaGo/Mf3OZGH+NBPgq9yBX75j2Uu6V32O2UhsqTlShvZ/azb5gV+Irw==" saltValue="UNqK4kpOjOLen8qmLDiwjsux/BMwORPjb2nmKKVF5y66q4ED26vSji6kMpP9C1Knoaxq4wprYv+mGhNIJmZQy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mecky-dvur - Oprava žul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4" t="s">
        <v>5</v>
      </c>
    </row>
    <row r="3" spans="2:46" s="1" customFormat="1" ht="7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80</v>
      </c>
    </row>
    <row r="4" spans="2:46" s="1" customFormat="1" ht="25" customHeight="1">
      <c r="B4" s="17"/>
      <c r="D4" s="102" t="s">
        <v>81</v>
      </c>
      <c r="L4" s="17"/>
      <c r="M4" s="103" t="s">
        <v>10</v>
      </c>
      <c r="AT4" s="14" t="s">
        <v>4</v>
      </c>
    </row>
    <row r="5" spans="2:12" s="1" customFormat="1" ht="7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48" t="s">
        <v>17</v>
      </c>
      <c r="F7" s="249"/>
      <c r="G7" s="249"/>
      <c r="H7" s="249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0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>
        <f>'Rekapitulace stavby'!AN8</f>
        <v>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75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23</v>
      </c>
      <c r="E12" s="31"/>
      <c r="F12" s="31"/>
      <c r="G12" s="31"/>
      <c r="H12" s="31"/>
      <c r="I12" s="104" t="s">
        <v>24</v>
      </c>
      <c r="J12" s="105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tr">
        <f>IF('Rekapitulace stavby'!E11="","",'Rekapitulace stavby'!E11)</f>
        <v xml:space="preserve"> </v>
      </c>
      <c r="F13" s="31"/>
      <c r="G13" s="31"/>
      <c r="H13" s="31"/>
      <c r="I13" s="104" t="s">
        <v>26</v>
      </c>
      <c r="J13" s="105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7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27</v>
      </c>
      <c r="E15" s="31"/>
      <c r="F15" s="31"/>
      <c r="G15" s="31"/>
      <c r="H15" s="31"/>
      <c r="I15" s="104" t="s">
        <v>24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50" t="str">
        <f>'Rekapitulace stavby'!E14</f>
        <v>Vyplň údaj</v>
      </c>
      <c r="F16" s="251"/>
      <c r="G16" s="251"/>
      <c r="H16" s="251"/>
      <c r="I16" s="104" t="s">
        <v>26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7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29</v>
      </c>
      <c r="E18" s="31"/>
      <c r="F18" s="31"/>
      <c r="G18" s="31"/>
      <c r="H18" s="31"/>
      <c r="I18" s="104" t="s">
        <v>24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26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7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31</v>
      </c>
      <c r="E21" s="31"/>
      <c r="F21" s="31"/>
      <c r="G21" s="31"/>
      <c r="H21" s="31"/>
      <c r="I21" s="104" t="s">
        <v>24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26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7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32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2" t="s">
        <v>1</v>
      </c>
      <c r="F25" s="252"/>
      <c r="G25" s="252"/>
      <c r="H25" s="252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7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7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4" customHeight="1">
      <c r="A28" s="31"/>
      <c r="B28" s="36"/>
      <c r="C28" s="31"/>
      <c r="D28" s="111" t="s">
        <v>33</v>
      </c>
      <c r="E28" s="31"/>
      <c r="F28" s="31"/>
      <c r="G28" s="31"/>
      <c r="H28" s="31"/>
      <c r="I28" s="31"/>
      <c r="J28" s="112">
        <f>ROUND(J124,2)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>
      <c r="A30" s="31"/>
      <c r="B30" s="36"/>
      <c r="C30" s="31"/>
      <c r="D30" s="31"/>
      <c r="E30" s="31"/>
      <c r="F30" s="113" t="s">
        <v>35</v>
      </c>
      <c r="G30" s="31"/>
      <c r="H30" s="31"/>
      <c r="I30" s="113" t="s">
        <v>34</v>
      </c>
      <c r="J30" s="113" t="s">
        <v>36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>
      <c r="A31" s="31"/>
      <c r="B31" s="36"/>
      <c r="C31" s="31"/>
      <c r="D31" s="114" t="s">
        <v>37</v>
      </c>
      <c r="E31" s="104" t="s">
        <v>38</v>
      </c>
      <c r="F31" s="115">
        <f>ROUND((SUM(BE124:BE170)),2)</f>
        <v>0</v>
      </c>
      <c r="G31" s="31"/>
      <c r="H31" s="31"/>
      <c r="I31" s="116">
        <v>0.21</v>
      </c>
      <c r="J31" s="115">
        <f>ROUND(((SUM(BE124:BE170))*I31),2)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104" t="s">
        <v>39</v>
      </c>
      <c r="F32" s="115">
        <f>ROUND((SUM(BF124:BF170)),2)</f>
        <v>0</v>
      </c>
      <c r="G32" s="31"/>
      <c r="H32" s="31"/>
      <c r="I32" s="116">
        <v>0.15</v>
      </c>
      <c r="J32" s="115">
        <f>ROUND(((SUM(BF124:BF170))*I32),2)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31"/>
      <c r="E33" s="104" t="s">
        <v>40</v>
      </c>
      <c r="F33" s="115">
        <f>ROUND((SUM(BG124:BG170)),2)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04" t="s">
        <v>41</v>
      </c>
      <c r="F34" s="115">
        <f>ROUND((SUM(BH124:BH170)),2)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4" t="s">
        <v>42</v>
      </c>
      <c r="F35" s="115">
        <f>ROUND((SUM(BI124:BI170)),2)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7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4" customHeight="1">
      <c r="A37" s="31"/>
      <c r="B37" s="36"/>
      <c r="C37" s="117"/>
      <c r="D37" s="118" t="s">
        <v>43</v>
      </c>
      <c r="E37" s="119"/>
      <c r="F37" s="119"/>
      <c r="G37" s="120" t="s">
        <v>44</v>
      </c>
      <c r="H37" s="121" t="s">
        <v>45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8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48"/>
    </row>
    <row r="51" spans="2:12" ht="10">
      <c r="B51" s="17"/>
      <c r="L51" s="17"/>
    </row>
    <row r="52" spans="2:12" ht="10">
      <c r="B52" s="17"/>
      <c r="L52" s="17"/>
    </row>
    <row r="53" spans="2:12" ht="10">
      <c r="B53" s="17"/>
      <c r="L53" s="17"/>
    </row>
    <row r="54" spans="2:12" ht="10">
      <c r="B54" s="17"/>
      <c r="L54" s="17"/>
    </row>
    <row r="55" spans="2:12" ht="10">
      <c r="B55" s="17"/>
      <c r="L55" s="17"/>
    </row>
    <row r="56" spans="2:12" ht="10">
      <c r="B56" s="17"/>
      <c r="L56" s="17"/>
    </row>
    <row r="57" spans="2:12" ht="10">
      <c r="B57" s="17"/>
      <c r="L57" s="17"/>
    </row>
    <row r="58" spans="2:12" ht="10">
      <c r="B58" s="17"/>
      <c r="L58" s="17"/>
    </row>
    <row r="59" spans="2:12" ht="10">
      <c r="B59" s="17"/>
      <c r="L59" s="17"/>
    </row>
    <row r="60" spans="2:12" ht="10">
      <c r="B60" s="17"/>
      <c r="L60" s="17"/>
    </row>
    <row r="61" spans="1:31" s="2" customFormat="1" ht="12.5">
      <c r="A61" s="31"/>
      <c r="B61" s="36"/>
      <c r="C61" s="31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">
      <c r="B62" s="17"/>
      <c r="L62" s="17"/>
    </row>
    <row r="63" spans="2:12" ht="10">
      <c r="B63" s="17"/>
      <c r="L63" s="17"/>
    </row>
    <row r="64" spans="2:12" ht="10">
      <c r="B64" s="17"/>
      <c r="L64" s="17"/>
    </row>
    <row r="65" spans="1:31" s="2" customFormat="1" ht="13">
      <c r="A65" s="31"/>
      <c r="B65" s="36"/>
      <c r="C65" s="31"/>
      <c r="D65" s="124" t="s">
        <v>50</v>
      </c>
      <c r="E65" s="130"/>
      <c r="F65" s="130"/>
      <c r="G65" s="124" t="s">
        <v>51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">
      <c r="B66" s="17"/>
      <c r="L66" s="17"/>
    </row>
    <row r="67" spans="2:12" ht="10">
      <c r="B67" s="17"/>
      <c r="L67" s="17"/>
    </row>
    <row r="68" spans="2:12" ht="10">
      <c r="B68" s="17"/>
      <c r="L68" s="17"/>
    </row>
    <row r="69" spans="2:12" ht="10">
      <c r="B69" s="17"/>
      <c r="L69" s="17"/>
    </row>
    <row r="70" spans="2:12" ht="10">
      <c r="B70" s="17"/>
      <c r="L70" s="17"/>
    </row>
    <row r="71" spans="2:12" ht="10">
      <c r="B71" s="17"/>
      <c r="L71" s="17"/>
    </row>
    <row r="72" spans="2:12" ht="10">
      <c r="B72" s="17"/>
      <c r="L72" s="17"/>
    </row>
    <row r="73" spans="2:12" ht="10">
      <c r="B73" s="17"/>
      <c r="L73" s="17"/>
    </row>
    <row r="74" spans="2:12" ht="10">
      <c r="B74" s="17"/>
      <c r="L74" s="17"/>
    </row>
    <row r="75" spans="2:12" ht="10">
      <c r="B75" s="17"/>
      <c r="L75" s="17"/>
    </row>
    <row r="76" spans="1:31" s="2" customFormat="1" ht="12.5">
      <c r="A76" s="31"/>
      <c r="B76" s="36"/>
      <c r="C76" s="31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7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82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6" t="str">
        <f>E7</f>
        <v>Oprava žulové dlažby ve dvoře, Ve Smečkách 33, Praha 1</v>
      </c>
      <c r="F85" s="253"/>
      <c r="G85" s="253"/>
      <c r="H85" s="25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7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Ve Smečkách 33, Praha 1</v>
      </c>
      <c r="G87" s="33"/>
      <c r="H87" s="33"/>
      <c r="I87" s="26" t="s">
        <v>22</v>
      </c>
      <c r="J87" s="63">
        <f>IF(J10="","",J10)</f>
        <v>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7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15" customHeight="1">
      <c r="A89" s="31"/>
      <c r="B89" s="32"/>
      <c r="C89" s="26" t="s">
        <v>23</v>
      </c>
      <c r="D89" s="33"/>
      <c r="E89" s="33"/>
      <c r="F89" s="24" t="str">
        <f>E13</f>
        <v xml:space="preserve"> </v>
      </c>
      <c r="G89" s="33"/>
      <c r="H89" s="33"/>
      <c r="I89" s="26" t="s">
        <v>29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15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26" t="s">
        <v>31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2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83</v>
      </c>
      <c r="D92" s="136"/>
      <c r="E92" s="136"/>
      <c r="F92" s="136"/>
      <c r="G92" s="136"/>
      <c r="H92" s="136"/>
      <c r="I92" s="136"/>
      <c r="J92" s="137" t="s">
        <v>84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75" customHeight="1">
      <c r="A94" s="31"/>
      <c r="B94" s="32"/>
      <c r="C94" s="138" t="s">
        <v>85</v>
      </c>
      <c r="D94" s="33"/>
      <c r="E94" s="33"/>
      <c r="F94" s="33"/>
      <c r="G94" s="33"/>
      <c r="H94" s="33"/>
      <c r="I94" s="33"/>
      <c r="J94" s="81">
        <f>J124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86</v>
      </c>
    </row>
    <row r="95" spans="2:12" s="9" customFormat="1" ht="25" customHeight="1">
      <c r="B95" s="139"/>
      <c r="C95" s="140"/>
      <c r="D95" s="141" t="s">
        <v>87</v>
      </c>
      <c r="E95" s="142"/>
      <c r="F95" s="142"/>
      <c r="G95" s="142"/>
      <c r="H95" s="142"/>
      <c r="I95" s="142"/>
      <c r="J95" s="143">
        <f>J125</f>
        <v>0</v>
      </c>
      <c r="K95" s="140"/>
      <c r="L95" s="144"/>
    </row>
    <row r="96" spans="2:12" s="10" customFormat="1" ht="19.9" customHeight="1">
      <c r="B96" s="145"/>
      <c r="C96" s="146"/>
      <c r="D96" s="147" t="s">
        <v>88</v>
      </c>
      <c r="E96" s="148"/>
      <c r="F96" s="148"/>
      <c r="G96" s="148"/>
      <c r="H96" s="148"/>
      <c r="I96" s="148"/>
      <c r="J96" s="149">
        <f>J126</f>
        <v>0</v>
      </c>
      <c r="K96" s="146"/>
      <c r="L96" s="150"/>
    </row>
    <row r="97" spans="2:12" s="10" customFormat="1" ht="19.9" customHeight="1">
      <c r="B97" s="145"/>
      <c r="C97" s="146"/>
      <c r="D97" s="147" t="s">
        <v>89</v>
      </c>
      <c r="E97" s="148"/>
      <c r="F97" s="148"/>
      <c r="G97" s="148"/>
      <c r="H97" s="148"/>
      <c r="I97" s="148"/>
      <c r="J97" s="149">
        <f>J129</f>
        <v>0</v>
      </c>
      <c r="K97" s="146"/>
      <c r="L97" s="150"/>
    </row>
    <row r="98" spans="2:12" s="10" customFormat="1" ht="19.9" customHeight="1">
      <c r="B98" s="145"/>
      <c r="C98" s="146"/>
      <c r="D98" s="147" t="s">
        <v>90</v>
      </c>
      <c r="E98" s="148"/>
      <c r="F98" s="148"/>
      <c r="G98" s="148"/>
      <c r="H98" s="148"/>
      <c r="I98" s="148"/>
      <c r="J98" s="149">
        <f>J143</f>
        <v>0</v>
      </c>
      <c r="K98" s="146"/>
      <c r="L98" s="150"/>
    </row>
    <row r="99" spans="2:12" s="9" customFormat="1" ht="25" customHeight="1">
      <c r="B99" s="139"/>
      <c r="C99" s="140"/>
      <c r="D99" s="141" t="s">
        <v>91</v>
      </c>
      <c r="E99" s="142"/>
      <c r="F99" s="142"/>
      <c r="G99" s="142"/>
      <c r="H99" s="142"/>
      <c r="I99" s="142"/>
      <c r="J99" s="143">
        <f>J155</f>
        <v>0</v>
      </c>
      <c r="K99" s="140"/>
      <c r="L99" s="144"/>
    </row>
    <row r="100" spans="2:12" s="10" customFormat="1" ht="19.9" customHeight="1">
      <c r="B100" s="145"/>
      <c r="C100" s="146"/>
      <c r="D100" s="147" t="s">
        <v>92</v>
      </c>
      <c r="E100" s="148"/>
      <c r="F100" s="148"/>
      <c r="G100" s="148"/>
      <c r="H100" s="148"/>
      <c r="I100" s="148"/>
      <c r="J100" s="149">
        <f>J156</f>
        <v>0</v>
      </c>
      <c r="K100" s="146"/>
      <c r="L100" s="150"/>
    </row>
    <row r="101" spans="2:12" s="9" customFormat="1" ht="25" customHeight="1">
      <c r="B101" s="139"/>
      <c r="C101" s="140"/>
      <c r="D101" s="141" t="s">
        <v>93</v>
      </c>
      <c r="E101" s="142"/>
      <c r="F101" s="142"/>
      <c r="G101" s="142"/>
      <c r="H101" s="142"/>
      <c r="I101" s="142"/>
      <c r="J101" s="143">
        <f>J159</f>
        <v>0</v>
      </c>
      <c r="K101" s="140"/>
      <c r="L101" s="144"/>
    </row>
    <row r="102" spans="2:12" s="10" customFormat="1" ht="19.9" customHeight="1">
      <c r="B102" s="145"/>
      <c r="C102" s="146"/>
      <c r="D102" s="147" t="s">
        <v>94</v>
      </c>
      <c r="E102" s="148"/>
      <c r="F102" s="148"/>
      <c r="G102" s="148"/>
      <c r="H102" s="148"/>
      <c r="I102" s="148"/>
      <c r="J102" s="149">
        <f>J160</f>
        <v>0</v>
      </c>
      <c r="K102" s="146"/>
      <c r="L102" s="150"/>
    </row>
    <row r="103" spans="2:12" s="10" customFormat="1" ht="19.9" customHeight="1">
      <c r="B103" s="145"/>
      <c r="C103" s="146"/>
      <c r="D103" s="147" t="s">
        <v>95</v>
      </c>
      <c r="E103" s="148"/>
      <c r="F103" s="148"/>
      <c r="G103" s="148"/>
      <c r="H103" s="148"/>
      <c r="I103" s="148"/>
      <c r="J103" s="149">
        <f>J162</f>
        <v>0</v>
      </c>
      <c r="K103" s="146"/>
      <c r="L103" s="150"/>
    </row>
    <row r="104" spans="2:12" s="10" customFormat="1" ht="19.9" customHeight="1">
      <c r="B104" s="145"/>
      <c r="C104" s="146"/>
      <c r="D104" s="147" t="s">
        <v>96</v>
      </c>
      <c r="E104" s="148"/>
      <c r="F104" s="148"/>
      <c r="G104" s="148"/>
      <c r="H104" s="148"/>
      <c r="I104" s="148"/>
      <c r="J104" s="149">
        <f>J164</f>
        <v>0</v>
      </c>
      <c r="K104" s="146"/>
      <c r="L104" s="150"/>
    </row>
    <row r="105" spans="2:12" s="10" customFormat="1" ht="19.9" customHeight="1">
      <c r="B105" s="145"/>
      <c r="C105" s="146"/>
      <c r="D105" s="147" t="s">
        <v>97</v>
      </c>
      <c r="E105" s="148"/>
      <c r="F105" s="148"/>
      <c r="G105" s="148"/>
      <c r="H105" s="148"/>
      <c r="I105" s="148"/>
      <c r="J105" s="149">
        <f>J167</f>
        <v>0</v>
      </c>
      <c r="K105" s="146"/>
      <c r="L105" s="150"/>
    </row>
    <row r="106" spans="2:12" s="10" customFormat="1" ht="19.9" customHeight="1">
      <c r="B106" s="145"/>
      <c r="C106" s="146"/>
      <c r="D106" s="147" t="s">
        <v>98</v>
      </c>
      <c r="E106" s="148"/>
      <c r="F106" s="148"/>
      <c r="G106" s="148"/>
      <c r="H106" s="148"/>
      <c r="I106" s="148"/>
      <c r="J106" s="149">
        <f>J169</f>
        <v>0</v>
      </c>
      <c r="K106" s="146"/>
      <c r="L106" s="150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7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7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5" customHeight="1">
      <c r="A113" s="31"/>
      <c r="B113" s="32"/>
      <c r="C113" s="20" t="s">
        <v>99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7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26" t="str">
        <f>E7</f>
        <v>Oprava žulové dlažby ve dvoře, Ve Smečkách 33, Praha 1</v>
      </c>
      <c r="F116" s="253"/>
      <c r="G116" s="253"/>
      <c r="H116" s="25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7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3"/>
      <c r="E118" s="33"/>
      <c r="F118" s="24" t="str">
        <f>F10</f>
        <v xml:space="preserve"> Ve Smečkách 33, Praha 1</v>
      </c>
      <c r="G118" s="33"/>
      <c r="H118" s="33"/>
      <c r="I118" s="26" t="s">
        <v>22</v>
      </c>
      <c r="J118" s="63">
        <f>IF(J10="","",J10)</f>
        <v>0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7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15" customHeight="1">
      <c r="A120" s="31"/>
      <c r="B120" s="32"/>
      <c r="C120" s="26" t="s">
        <v>23</v>
      </c>
      <c r="D120" s="33"/>
      <c r="E120" s="33"/>
      <c r="F120" s="24" t="str">
        <f>E13</f>
        <v xml:space="preserve"> </v>
      </c>
      <c r="G120" s="33"/>
      <c r="H120" s="33"/>
      <c r="I120" s="26" t="s">
        <v>29</v>
      </c>
      <c r="J120" s="29" t="str">
        <f>E19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15" customHeight="1">
      <c r="A121" s="31"/>
      <c r="B121" s="32"/>
      <c r="C121" s="26" t="s">
        <v>27</v>
      </c>
      <c r="D121" s="33"/>
      <c r="E121" s="33"/>
      <c r="F121" s="24" t="str">
        <f>IF(E16="","",E16)</f>
        <v>Vyplň údaj</v>
      </c>
      <c r="G121" s="33"/>
      <c r="H121" s="33"/>
      <c r="I121" s="26" t="s">
        <v>31</v>
      </c>
      <c r="J121" s="29" t="str">
        <f>E22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2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51"/>
      <c r="B123" s="152"/>
      <c r="C123" s="153" t="s">
        <v>100</v>
      </c>
      <c r="D123" s="154" t="s">
        <v>58</v>
      </c>
      <c r="E123" s="154" t="s">
        <v>54</v>
      </c>
      <c r="F123" s="154" t="s">
        <v>55</v>
      </c>
      <c r="G123" s="154" t="s">
        <v>101</v>
      </c>
      <c r="H123" s="154" t="s">
        <v>102</v>
      </c>
      <c r="I123" s="154" t="s">
        <v>103</v>
      </c>
      <c r="J123" s="154" t="s">
        <v>84</v>
      </c>
      <c r="K123" s="155" t="s">
        <v>104</v>
      </c>
      <c r="L123" s="156"/>
      <c r="M123" s="72" t="s">
        <v>1</v>
      </c>
      <c r="N123" s="73" t="s">
        <v>37</v>
      </c>
      <c r="O123" s="73" t="s">
        <v>105</v>
      </c>
      <c r="P123" s="73" t="s">
        <v>106</v>
      </c>
      <c r="Q123" s="73" t="s">
        <v>107</v>
      </c>
      <c r="R123" s="73" t="s">
        <v>108</v>
      </c>
      <c r="S123" s="73" t="s">
        <v>109</v>
      </c>
      <c r="T123" s="74" t="s">
        <v>110</v>
      </c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</row>
    <row r="124" spans="1:63" s="2" customFormat="1" ht="22.75" customHeight="1">
      <c r="A124" s="31"/>
      <c r="B124" s="32"/>
      <c r="C124" s="79" t="s">
        <v>111</v>
      </c>
      <c r="D124" s="33"/>
      <c r="E124" s="33"/>
      <c r="F124" s="33"/>
      <c r="G124" s="33"/>
      <c r="H124" s="33"/>
      <c r="I124" s="33"/>
      <c r="J124" s="157">
        <f>BK124</f>
        <v>0</v>
      </c>
      <c r="K124" s="33"/>
      <c r="L124" s="36"/>
      <c r="M124" s="75"/>
      <c r="N124" s="158"/>
      <c r="O124" s="76"/>
      <c r="P124" s="159">
        <f>P125+P155+P159</f>
        <v>0</v>
      </c>
      <c r="Q124" s="76"/>
      <c r="R124" s="159">
        <f>R125+R155+R159</f>
        <v>69.23750000000001</v>
      </c>
      <c r="S124" s="76"/>
      <c r="T124" s="160">
        <f>T125+T155+T159</f>
        <v>282.40500000000003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72</v>
      </c>
      <c r="AU124" s="14" t="s">
        <v>86</v>
      </c>
      <c r="BK124" s="161">
        <f>BK125+BK155+BK159</f>
        <v>0</v>
      </c>
    </row>
    <row r="125" spans="2:63" s="12" customFormat="1" ht="25.9" customHeight="1">
      <c r="B125" s="162"/>
      <c r="C125" s="163"/>
      <c r="D125" s="164" t="s">
        <v>72</v>
      </c>
      <c r="E125" s="165" t="s">
        <v>112</v>
      </c>
      <c r="F125" s="165" t="s">
        <v>113</v>
      </c>
      <c r="G125" s="163"/>
      <c r="H125" s="163"/>
      <c r="I125" s="166"/>
      <c r="J125" s="167">
        <f>BK125</f>
        <v>0</v>
      </c>
      <c r="K125" s="163"/>
      <c r="L125" s="168"/>
      <c r="M125" s="169"/>
      <c r="N125" s="170"/>
      <c r="O125" s="170"/>
      <c r="P125" s="171">
        <f>P126+P129+P143</f>
        <v>0</v>
      </c>
      <c r="Q125" s="170"/>
      <c r="R125" s="171">
        <f>R126+R129+R143</f>
        <v>69.17750000000001</v>
      </c>
      <c r="S125" s="170"/>
      <c r="T125" s="172">
        <f>T126+T129+T143</f>
        <v>282.40500000000003</v>
      </c>
      <c r="AR125" s="173" t="s">
        <v>78</v>
      </c>
      <c r="AT125" s="174" t="s">
        <v>72</v>
      </c>
      <c r="AU125" s="174" t="s">
        <v>73</v>
      </c>
      <c r="AY125" s="173" t="s">
        <v>114</v>
      </c>
      <c r="BK125" s="175">
        <f>BK126+BK129+BK143</f>
        <v>0</v>
      </c>
    </row>
    <row r="126" spans="2:63" s="12" customFormat="1" ht="22.75" customHeight="1">
      <c r="B126" s="162"/>
      <c r="C126" s="163"/>
      <c r="D126" s="164" t="s">
        <v>72</v>
      </c>
      <c r="E126" s="176" t="s">
        <v>78</v>
      </c>
      <c r="F126" s="176" t="s">
        <v>115</v>
      </c>
      <c r="G126" s="163"/>
      <c r="H126" s="163"/>
      <c r="I126" s="166"/>
      <c r="J126" s="177">
        <f>BK126</f>
        <v>0</v>
      </c>
      <c r="K126" s="163"/>
      <c r="L126" s="168"/>
      <c r="M126" s="169"/>
      <c r="N126" s="170"/>
      <c r="O126" s="170"/>
      <c r="P126" s="171">
        <f>SUM(P127:P128)</f>
        <v>0</v>
      </c>
      <c r="Q126" s="170"/>
      <c r="R126" s="171">
        <f>SUM(R127:R128)</f>
        <v>0</v>
      </c>
      <c r="S126" s="170"/>
      <c r="T126" s="172">
        <f>SUM(T127:T128)</f>
        <v>282.40500000000003</v>
      </c>
      <c r="AR126" s="173" t="s">
        <v>78</v>
      </c>
      <c r="AT126" s="174" t="s">
        <v>72</v>
      </c>
      <c r="AU126" s="174" t="s">
        <v>78</v>
      </c>
      <c r="AY126" s="173" t="s">
        <v>114</v>
      </c>
      <c r="BK126" s="175">
        <f>SUM(BK127:BK128)</f>
        <v>0</v>
      </c>
    </row>
    <row r="127" spans="1:65" s="2" customFormat="1" ht="21.75" customHeight="1">
      <c r="A127" s="31"/>
      <c r="B127" s="32"/>
      <c r="C127" s="178" t="s">
        <v>78</v>
      </c>
      <c r="D127" s="178" t="s">
        <v>116</v>
      </c>
      <c r="E127" s="179" t="s">
        <v>117</v>
      </c>
      <c r="F127" s="180" t="s">
        <v>118</v>
      </c>
      <c r="G127" s="181" t="s">
        <v>119</v>
      </c>
      <c r="H127" s="182">
        <v>335</v>
      </c>
      <c r="I127" s="183"/>
      <c r="J127" s="184">
        <f>ROUND(I127*H127,2)</f>
        <v>0</v>
      </c>
      <c r="K127" s="180" t="s">
        <v>120</v>
      </c>
      <c r="L127" s="36"/>
      <c r="M127" s="185" t="s">
        <v>1</v>
      </c>
      <c r="N127" s="186" t="s">
        <v>38</v>
      </c>
      <c r="O127" s="68"/>
      <c r="P127" s="187">
        <f>O127*H127</f>
        <v>0</v>
      </c>
      <c r="Q127" s="187">
        <v>0</v>
      </c>
      <c r="R127" s="187">
        <f>Q127*H127</f>
        <v>0</v>
      </c>
      <c r="S127" s="187">
        <v>0.281</v>
      </c>
      <c r="T127" s="188">
        <f>S127*H127</f>
        <v>94.135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89" t="s">
        <v>121</v>
      </c>
      <c r="AT127" s="189" t="s">
        <v>116</v>
      </c>
      <c r="AU127" s="189" t="s">
        <v>80</v>
      </c>
      <c r="AY127" s="14" t="s">
        <v>114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4" t="s">
        <v>78</v>
      </c>
      <c r="BK127" s="190">
        <f>ROUND(I127*H127,2)</f>
        <v>0</v>
      </c>
      <c r="BL127" s="14" t="s">
        <v>121</v>
      </c>
      <c r="BM127" s="189" t="s">
        <v>122</v>
      </c>
    </row>
    <row r="128" spans="1:65" s="2" customFormat="1" ht="24.15" customHeight="1">
      <c r="A128" s="31"/>
      <c r="B128" s="32"/>
      <c r="C128" s="178" t="s">
        <v>80</v>
      </c>
      <c r="D128" s="178" t="s">
        <v>116</v>
      </c>
      <c r="E128" s="179" t="s">
        <v>123</v>
      </c>
      <c r="F128" s="180" t="s">
        <v>124</v>
      </c>
      <c r="G128" s="181" t="s">
        <v>119</v>
      </c>
      <c r="H128" s="182">
        <v>670</v>
      </c>
      <c r="I128" s="183"/>
      <c r="J128" s="184">
        <f>ROUND(I128*H128,2)</f>
        <v>0</v>
      </c>
      <c r="K128" s="180" t="s">
        <v>1</v>
      </c>
      <c r="L128" s="36"/>
      <c r="M128" s="185" t="s">
        <v>1</v>
      </c>
      <c r="N128" s="186" t="s">
        <v>38</v>
      </c>
      <c r="O128" s="68"/>
      <c r="P128" s="187">
        <f>O128*H128</f>
        <v>0</v>
      </c>
      <c r="Q128" s="187">
        <v>0</v>
      </c>
      <c r="R128" s="187">
        <f>Q128*H128</f>
        <v>0</v>
      </c>
      <c r="S128" s="187">
        <v>0.281</v>
      </c>
      <c r="T128" s="188">
        <f>S128*H128</f>
        <v>188.27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89" t="s">
        <v>121</v>
      </c>
      <c r="AT128" s="189" t="s">
        <v>116</v>
      </c>
      <c r="AU128" s="189" t="s">
        <v>80</v>
      </c>
      <c r="AY128" s="14" t="s">
        <v>114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14" t="s">
        <v>78</v>
      </c>
      <c r="BK128" s="190">
        <f>ROUND(I128*H128,2)</f>
        <v>0</v>
      </c>
      <c r="BL128" s="14" t="s">
        <v>121</v>
      </c>
      <c r="BM128" s="189" t="s">
        <v>125</v>
      </c>
    </row>
    <row r="129" spans="2:63" s="12" customFormat="1" ht="22.75" customHeight="1">
      <c r="B129" s="162"/>
      <c r="C129" s="163"/>
      <c r="D129" s="164" t="s">
        <v>72</v>
      </c>
      <c r="E129" s="176" t="s">
        <v>126</v>
      </c>
      <c r="F129" s="176" t="s">
        <v>127</v>
      </c>
      <c r="G129" s="163"/>
      <c r="H129" s="163"/>
      <c r="I129" s="166"/>
      <c r="J129" s="177">
        <f>BK129</f>
        <v>0</v>
      </c>
      <c r="K129" s="163"/>
      <c r="L129" s="168"/>
      <c r="M129" s="169"/>
      <c r="N129" s="170"/>
      <c r="O129" s="170"/>
      <c r="P129" s="171">
        <f>SUM(P130:P142)</f>
        <v>0</v>
      </c>
      <c r="Q129" s="170"/>
      <c r="R129" s="171">
        <f>SUM(R130:R142)</f>
        <v>69.17750000000001</v>
      </c>
      <c r="S129" s="170"/>
      <c r="T129" s="172">
        <f>SUM(T130:T142)</f>
        <v>0</v>
      </c>
      <c r="AR129" s="173" t="s">
        <v>78</v>
      </c>
      <c r="AT129" s="174" t="s">
        <v>72</v>
      </c>
      <c r="AU129" s="174" t="s">
        <v>78</v>
      </c>
      <c r="AY129" s="173" t="s">
        <v>114</v>
      </c>
      <c r="BK129" s="175">
        <f>SUM(BK130:BK142)</f>
        <v>0</v>
      </c>
    </row>
    <row r="130" spans="1:65" s="2" customFormat="1" ht="24.15" customHeight="1">
      <c r="A130" s="31"/>
      <c r="B130" s="32"/>
      <c r="C130" s="178" t="s">
        <v>128</v>
      </c>
      <c r="D130" s="178" t="s">
        <v>116</v>
      </c>
      <c r="E130" s="179" t="s">
        <v>129</v>
      </c>
      <c r="F130" s="180" t="s">
        <v>130</v>
      </c>
      <c r="G130" s="181" t="s">
        <v>119</v>
      </c>
      <c r="H130" s="182">
        <v>335</v>
      </c>
      <c r="I130" s="183"/>
      <c r="J130" s="184">
        <f aca="true" t="shared" si="0" ref="J130:J142">ROUND(I130*H130,2)</f>
        <v>0</v>
      </c>
      <c r="K130" s="180" t="s">
        <v>120</v>
      </c>
      <c r="L130" s="36"/>
      <c r="M130" s="185" t="s">
        <v>1</v>
      </c>
      <c r="N130" s="186" t="s">
        <v>38</v>
      </c>
      <c r="O130" s="68"/>
      <c r="P130" s="187">
        <f aca="true" t="shared" si="1" ref="P130:P142">O130*H130</f>
        <v>0</v>
      </c>
      <c r="Q130" s="187">
        <v>0</v>
      </c>
      <c r="R130" s="187">
        <f aca="true" t="shared" si="2" ref="R130:R142">Q130*H130</f>
        <v>0</v>
      </c>
      <c r="S130" s="187">
        <v>0</v>
      </c>
      <c r="T130" s="188">
        <f aca="true" t="shared" si="3" ref="T130:T142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89" t="s">
        <v>121</v>
      </c>
      <c r="AT130" s="189" t="s">
        <v>116</v>
      </c>
      <c r="AU130" s="189" t="s">
        <v>80</v>
      </c>
      <c r="AY130" s="14" t="s">
        <v>114</v>
      </c>
      <c r="BE130" s="190">
        <f aca="true" t="shared" si="4" ref="BE130:BE142">IF(N130="základní",J130,0)</f>
        <v>0</v>
      </c>
      <c r="BF130" s="190">
        <f aca="true" t="shared" si="5" ref="BF130:BF142">IF(N130="snížená",J130,0)</f>
        <v>0</v>
      </c>
      <c r="BG130" s="190">
        <f aca="true" t="shared" si="6" ref="BG130:BG142">IF(N130="zákl. přenesená",J130,0)</f>
        <v>0</v>
      </c>
      <c r="BH130" s="190">
        <f aca="true" t="shared" si="7" ref="BH130:BH142">IF(N130="sníž. přenesená",J130,0)</f>
        <v>0</v>
      </c>
      <c r="BI130" s="190">
        <f aca="true" t="shared" si="8" ref="BI130:BI142">IF(N130="nulová",J130,0)</f>
        <v>0</v>
      </c>
      <c r="BJ130" s="14" t="s">
        <v>78</v>
      </c>
      <c r="BK130" s="190">
        <f aca="true" t="shared" si="9" ref="BK130:BK142">ROUND(I130*H130,2)</f>
        <v>0</v>
      </c>
      <c r="BL130" s="14" t="s">
        <v>121</v>
      </c>
      <c r="BM130" s="189" t="s">
        <v>131</v>
      </c>
    </row>
    <row r="131" spans="1:65" s="2" customFormat="1" ht="24.15" customHeight="1">
      <c r="A131" s="31"/>
      <c r="B131" s="32"/>
      <c r="C131" s="178" t="s">
        <v>121</v>
      </c>
      <c r="D131" s="178" t="s">
        <v>116</v>
      </c>
      <c r="E131" s="179" t="s">
        <v>132</v>
      </c>
      <c r="F131" s="180" t="s">
        <v>133</v>
      </c>
      <c r="G131" s="181" t="s">
        <v>119</v>
      </c>
      <c r="H131" s="182">
        <v>335</v>
      </c>
      <c r="I131" s="183"/>
      <c r="J131" s="184">
        <f t="shared" si="0"/>
        <v>0</v>
      </c>
      <c r="K131" s="180" t="s">
        <v>120</v>
      </c>
      <c r="L131" s="36"/>
      <c r="M131" s="185" t="s">
        <v>1</v>
      </c>
      <c r="N131" s="186" t="s">
        <v>38</v>
      </c>
      <c r="O131" s="68"/>
      <c r="P131" s="187">
        <f t="shared" si="1"/>
        <v>0</v>
      </c>
      <c r="Q131" s="187">
        <v>0</v>
      </c>
      <c r="R131" s="187">
        <f t="shared" si="2"/>
        <v>0</v>
      </c>
      <c r="S131" s="187">
        <v>0</v>
      </c>
      <c r="T131" s="188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89" t="s">
        <v>121</v>
      </c>
      <c r="AT131" s="189" t="s">
        <v>116</v>
      </c>
      <c r="AU131" s="189" t="s">
        <v>80</v>
      </c>
      <c r="AY131" s="14" t="s">
        <v>114</v>
      </c>
      <c r="BE131" s="190">
        <f t="shared" si="4"/>
        <v>0</v>
      </c>
      <c r="BF131" s="190">
        <f t="shared" si="5"/>
        <v>0</v>
      </c>
      <c r="BG131" s="190">
        <f t="shared" si="6"/>
        <v>0</v>
      </c>
      <c r="BH131" s="190">
        <f t="shared" si="7"/>
        <v>0</v>
      </c>
      <c r="BI131" s="190">
        <f t="shared" si="8"/>
        <v>0</v>
      </c>
      <c r="BJ131" s="14" t="s">
        <v>78</v>
      </c>
      <c r="BK131" s="190">
        <f t="shared" si="9"/>
        <v>0</v>
      </c>
      <c r="BL131" s="14" t="s">
        <v>121</v>
      </c>
      <c r="BM131" s="189" t="s">
        <v>134</v>
      </c>
    </row>
    <row r="132" spans="1:65" s="2" customFormat="1" ht="24.15" customHeight="1">
      <c r="A132" s="31"/>
      <c r="B132" s="32"/>
      <c r="C132" s="178" t="s">
        <v>126</v>
      </c>
      <c r="D132" s="178" t="s">
        <v>116</v>
      </c>
      <c r="E132" s="179" t="s">
        <v>135</v>
      </c>
      <c r="F132" s="180" t="s">
        <v>136</v>
      </c>
      <c r="G132" s="181" t="s">
        <v>119</v>
      </c>
      <c r="H132" s="182">
        <v>335</v>
      </c>
      <c r="I132" s="183"/>
      <c r="J132" s="184">
        <f t="shared" si="0"/>
        <v>0</v>
      </c>
      <c r="K132" s="180" t="s">
        <v>120</v>
      </c>
      <c r="L132" s="36"/>
      <c r="M132" s="185" t="s">
        <v>1</v>
      </c>
      <c r="N132" s="186" t="s">
        <v>38</v>
      </c>
      <c r="O132" s="68"/>
      <c r="P132" s="187">
        <f t="shared" si="1"/>
        <v>0</v>
      </c>
      <c r="Q132" s="187">
        <v>0.1837</v>
      </c>
      <c r="R132" s="187">
        <f t="shared" si="2"/>
        <v>61.539500000000004</v>
      </c>
      <c r="S132" s="187">
        <v>0</v>
      </c>
      <c r="T132" s="188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89" t="s">
        <v>121</v>
      </c>
      <c r="AT132" s="189" t="s">
        <v>116</v>
      </c>
      <c r="AU132" s="189" t="s">
        <v>80</v>
      </c>
      <c r="AY132" s="14" t="s">
        <v>114</v>
      </c>
      <c r="BE132" s="190">
        <f t="shared" si="4"/>
        <v>0</v>
      </c>
      <c r="BF132" s="190">
        <f t="shared" si="5"/>
        <v>0</v>
      </c>
      <c r="BG132" s="190">
        <f t="shared" si="6"/>
        <v>0</v>
      </c>
      <c r="BH132" s="190">
        <f t="shared" si="7"/>
        <v>0</v>
      </c>
      <c r="BI132" s="190">
        <f t="shared" si="8"/>
        <v>0</v>
      </c>
      <c r="BJ132" s="14" t="s">
        <v>78</v>
      </c>
      <c r="BK132" s="190">
        <f t="shared" si="9"/>
        <v>0</v>
      </c>
      <c r="BL132" s="14" t="s">
        <v>121</v>
      </c>
      <c r="BM132" s="189" t="s">
        <v>137</v>
      </c>
    </row>
    <row r="133" spans="1:65" s="2" customFormat="1" ht="24.15" customHeight="1">
      <c r="A133" s="31"/>
      <c r="B133" s="32"/>
      <c r="C133" s="178" t="s">
        <v>138</v>
      </c>
      <c r="D133" s="178" t="s">
        <v>116</v>
      </c>
      <c r="E133" s="179" t="s">
        <v>139</v>
      </c>
      <c r="F133" s="180" t="s">
        <v>140</v>
      </c>
      <c r="G133" s="181" t="s">
        <v>119</v>
      </c>
      <c r="H133" s="182">
        <v>335</v>
      </c>
      <c r="I133" s="183"/>
      <c r="J133" s="184">
        <f t="shared" si="0"/>
        <v>0</v>
      </c>
      <c r="K133" s="180" t="s">
        <v>120</v>
      </c>
      <c r="L133" s="36"/>
      <c r="M133" s="185" t="s">
        <v>1</v>
      </c>
      <c r="N133" s="186" t="s">
        <v>38</v>
      </c>
      <c r="O133" s="68"/>
      <c r="P133" s="187">
        <f t="shared" si="1"/>
        <v>0</v>
      </c>
      <c r="Q133" s="187">
        <v>0</v>
      </c>
      <c r="R133" s="187">
        <f t="shared" si="2"/>
        <v>0</v>
      </c>
      <c r="S133" s="187">
        <v>0</v>
      </c>
      <c r="T133" s="188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89" t="s">
        <v>121</v>
      </c>
      <c r="AT133" s="189" t="s">
        <v>116</v>
      </c>
      <c r="AU133" s="189" t="s">
        <v>80</v>
      </c>
      <c r="AY133" s="14" t="s">
        <v>114</v>
      </c>
      <c r="BE133" s="190">
        <f t="shared" si="4"/>
        <v>0</v>
      </c>
      <c r="BF133" s="190">
        <f t="shared" si="5"/>
        <v>0</v>
      </c>
      <c r="BG133" s="190">
        <f t="shared" si="6"/>
        <v>0</v>
      </c>
      <c r="BH133" s="190">
        <f t="shared" si="7"/>
        <v>0</v>
      </c>
      <c r="BI133" s="190">
        <f t="shared" si="8"/>
        <v>0</v>
      </c>
      <c r="BJ133" s="14" t="s">
        <v>78</v>
      </c>
      <c r="BK133" s="190">
        <f t="shared" si="9"/>
        <v>0</v>
      </c>
      <c r="BL133" s="14" t="s">
        <v>121</v>
      </c>
      <c r="BM133" s="189" t="s">
        <v>141</v>
      </c>
    </row>
    <row r="134" spans="1:65" s="2" customFormat="1" ht="16.5" customHeight="1">
      <c r="A134" s="31"/>
      <c r="B134" s="32"/>
      <c r="C134" s="191" t="s">
        <v>142</v>
      </c>
      <c r="D134" s="191" t="s">
        <v>143</v>
      </c>
      <c r="E134" s="192" t="s">
        <v>144</v>
      </c>
      <c r="F134" s="193" t="s">
        <v>145</v>
      </c>
      <c r="G134" s="194" t="s">
        <v>119</v>
      </c>
      <c r="H134" s="195">
        <v>33.5</v>
      </c>
      <c r="I134" s="196"/>
      <c r="J134" s="197">
        <f t="shared" si="0"/>
        <v>0</v>
      </c>
      <c r="K134" s="193" t="s">
        <v>120</v>
      </c>
      <c r="L134" s="198"/>
      <c r="M134" s="199" t="s">
        <v>1</v>
      </c>
      <c r="N134" s="200" t="s">
        <v>38</v>
      </c>
      <c r="O134" s="68"/>
      <c r="P134" s="187">
        <f t="shared" si="1"/>
        <v>0</v>
      </c>
      <c r="Q134" s="187">
        <v>0.228</v>
      </c>
      <c r="R134" s="187">
        <f t="shared" si="2"/>
        <v>7.638</v>
      </c>
      <c r="S134" s="187">
        <v>0</v>
      </c>
      <c r="T134" s="188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89" t="s">
        <v>146</v>
      </c>
      <c r="AT134" s="189" t="s">
        <v>143</v>
      </c>
      <c r="AU134" s="189" t="s">
        <v>80</v>
      </c>
      <c r="AY134" s="14" t="s">
        <v>114</v>
      </c>
      <c r="BE134" s="190">
        <f t="shared" si="4"/>
        <v>0</v>
      </c>
      <c r="BF134" s="190">
        <f t="shared" si="5"/>
        <v>0</v>
      </c>
      <c r="BG134" s="190">
        <f t="shared" si="6"/>
        <v>0</v>
      </c>
      <c r="BH134" s="190">
        <f t="shared" si="7"/>
        <v>0</v>
      </c>
      <c r="BI134" s="190">
        <f t="shared" si="8"/>
        <v>0</v>
      </c>
      <c r="BJ134" s="14" t="s">
        <v>78</v>
      </c>
      <c r="BK134" s="190">
        <f t="shared" si="9"/>
        <v>0</v>
      </c>
      <c r="BL134" s="14" t="s">
        <v>121</v>
      </c>
      <c r="BM134" s="189" t="s">
        <v>147</v>
      </c>
    </row>
    <row r="135" spans="1:65" s="2" customFormat="1" ht="24.15" customHeight="1">
      <c r="A135" s="31"/>
      <c r="B135" s="32"/>
      <c r="C135" s="191" t="s">
        <v>146</v>
      </c>
      <c r="D135" s="191" t="s">
        <v>143</v>
      </c>
      <c r="E135" s="192" t="s">
        <v>148</v>
      </c>
      <c r="F135" s="193" t="s">
        <v>149</v>
      </c>
      <c r="G135" s="194" t="s">
        <v>150</v>
      </c>
      <c r="H135" s="195">
        <v>107.2</v>
      </c>
      <c r="I135" s="196"/>
      <c r="J135" s="197">
        <f t="shared" si="0"/>
        <v>0</v>
      </c>
      <c r="K135" s="193" t="s">
        <v>120</v>
      </c>
      <c r="L135" s="198"/>
      <c r="M135" s="199" t="s">
        <v>1</v>
      </c>
      <c r="N135" s="200" t="s">
        <v>38</v>
      </c>
      <c r="O135" s="68"/>
      <c r="P135" s="187">
        <f t="shared" si="1"/>
        <v>0</v>
      </c>
      <c r="Q135" s="187">
        <v>0</v>
      </c>
      <c r="R135" s="187">
        <f t="shared" si="2"/>
        <v>0</v>
      </c>
      <c r="S135" s="187">
        <v>0</v>
      </c>
      <c r="T135" s="188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89" t="s">
        <v>146</v>
      </c>
      <c r="AT135" s="189" t="s">
        <v>143</v>
      </c>
      <c r="AU135" s="189" t="s">
        <v>80</v>
      </c>
      <c r="AY135" s="14" t="s">
        <v>114</v>
      </c>
      <c r="BE135" s="190">
        <f t="shared" si="4"/>
        <v>0</v>
      </c>
      <c r="BF135" s="190">
        <f t="shared" si="5"/>
        <v>0</v>
      </c>
      <c r="BG135" s="190">
        <f t="shared" si="6"/>
        <v>0</v>
      </c>
      <c r="BH135" s="190">
        <f t="shared" si="7"/>
        <v>0</v>
      </c>
      <c r="BI135" s="190">
        <f t="shared" si="8"/>
        <v>0</v>
      </c>
      <c r="BJ135" s="14" t="s">
        <v>78</v>
      </c>
      <c r="BK135" s="190">
        <f t="shared" si="9"/>
        <v>0</v>
      </c>
      <c r="BL135" s="14" t="s">
        <v>121</v>
      </c>
      <c r="BM135" s="189" t="s">
        <v>151</v>
      </c>
    </row>
    <row r="136" spans="1:65" s="2" customFormat="1" ht="16.5" customHeight="1">
      <c r="A136" s="31"/>
      <c r="B136" s="32"/>
      <c r="C136" s="178" t="s">
        <v>152</v>
      </c>
      <c r="D136" s="178" t="s">
        <v>116</v>
      </c>
      <c r="E136" s="179" t="s">
        <v>153</v>
      </c>
      <c r="F136" s="180" t="s">
        <v>154</v>
      </c>
      <c r="G136" s="181" t="s">
        <v>150</v>
      </c>
      <c r="H136" s="182">
        <v>107.2</v>
      </c>
      <c r="I136" s="183"/>
      <c r="J136" s="184">
        <f t="shared" si="0"/>
        <v>0</v>
      </c>
      <c r="K136" s="180" t="s">
        <v>1</v>
      </c>
      <c r="L136" s="36"/>
      <c r="M136" s="185" t="s">
        <v>1</v>
      </c>
      <c r="N136" s="186" t="s">
        <v>38</v>
      </c>
      <c r="O136" s="68"/>
      <c r="P136" s="187">
        <f t="shared" si="1"/>
        <v>0</v>
      </c>
      <c r="Q136" s="187">
        <v>0</v>
      </c>
      <c r="R136" s="187">
        <f t="shared" si="2"/>
        <v>0</v>
      </c>
      <c r="S136" s="187">
        <v>0</v>
      </c>
      <c r="T136" s="188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89" t="s">
        <v>121</v>
      </c>
      <c r="AT136" s="189" t="s">
        <v>116</v>
      </c>
      <c r="AU136" s="189" t="s">
        <v>80</v>
      </c>
      <c r="AY136" s="14" t="s">
        <v>114</v>
      </c>
      <c r="BE136" s="190">
        <f t="shared" si="4"/>
        <v>0</v>
      </c>
      <c r="BF136" s="190">
        <f t="shared" si="5"/>
        <v>0</v>
      </c>
      <c r="BG136" s="190">
        <f t="shared" si="6"/>
        <v>0</v>
      </c>
      <c r="BH136" s="190">
        <f t="shared" si="7"/>
        <v>0</v>
      </c>
      <c r="BI136" s="190">
        <f t="shared" si="8"/>
        <v>0</v>
      </c>
      <c r="BJ136" s="14" t="s">
        <v>78</v>
      </c>
      <c r="BK136" s="190">
        <f t="shared" si="9"/>
        <v>0</v>
      </c>
      <c r="BL136" s="14" t="s">
        <v>121</v>
      </c>
      <c r="BM136" s="189" t="s">
        <v>155</v>
      </c>
    </row>
    <row r="137" spans="1:65" s="2" customFormat="1" ht="16.5" customHeight="1">
      <c r="A137" s="31"/>
      <c r="B137" s="32"/>
      <c r="C137" s="178" t="s">
        <v>156</v>
      </c>
      <c r="D137" s="178" t="s">
        <v>116</v>
      </c>
      <c r="E137" s="179" t="s">
        <v>157</v>
      </c>
      <c r="F137" s="180" t="s">
        <v>158</v>
      </c>
      <c r="G137" s="181" t="s">
        <v>150</v>
      </c>
      <c r="H137" s="182">
        <v>201</v>
      </c>
      <c r="I137" s="183"/>
      <c r="J137" s="184">
        <f t="shared" si="0"/>
        <v>0</v>
      </c>
      <c r="K137" s="180" t="s">
        <v>120</v>
      </c>
      <c r="L137" s="36"/>
      <c r="M137" s="185" t="s">
        <v>1</v>
      </c>
      <c r="N137" s="186" t="s">
        <v>38</v>
      </c>
      <c r="O137" s="68"/>
      <c r="P137" s="187">
        <f t="shared" si="1"/>
        <v>0</v>
      </c>
      <c r="Q137" s="187">
        <v>0</v>
      </c>
      <c r="R137" s="187">
        <f t="shared" si="2"/>
        <v>0</v>
      </c>
      <c r="S137" s="187">
        <v>0</v>
      </c>
      <c r="T137" s="188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89" t="s">
        <v>121</v>
      </c>
      <c r="AT137" s="189" t="s">
        <v>116</v>
      </c>
      <c r="AU137" s="189" t="s">
        <v>80</v>
      </c>
      <c r="AY137" s="14" t="s">
        <v>114</v>
      </c>
      <c r="BE137" s="190">
        <f t="shared" si="4"/>
        <v>0</v>
      </c>
      <c r="BF137" s="190">
        <f t="shared" si="5"/>
        <v>0</v>
      </c>
      <c r="BG137" s="190">
        <f t="shared" si="6"/>
        <v>0</v>
      </c>
      <c r="BH137" s="190">
        <f t="shared" si="7"/>
        <v>0</v>
      </c>
      <c r="BI137" s="190">
        <f t="shared" si="8"/>
        <v>0</v>
      </c>
      <c r="BJ137" s="14" t="s">
        <v>78</v>
      </c>
      <c r="BK137" s="190">
        <f t="shared" si="9"/>
        <v>0</v>
      </c>
      <c r="BL137" s="14" t="s">
        <v>121</v>
      </c>
      <c r="BM137" s="189" t="s">
        <v>159</v>
      </c>
    </row>
    <row r="138" spans="1:65" s="2" customFormat="1" ht="21.75" customHeight="1">
      <c r="A138" s="31"/>
      <c r="B138" s="32"/>
      <c r="C138" s="178" t="s">
        <v>160</v>
      </c>
      <c r="D138" s="178" t="s">
        <v>116</v>
      </c>
      <c r="E138" s="179" t="s">
        <v>161</v>
      </c>
      <c r="F138" s="180" t="s">
        <v>162</v>
      </c>
      <c r="G138" s="181" t="s">
        <v>150</v>
      </c>
      <c r="H138" s="182">
        <v>107.2</v>
      </c>
      <c r="I138" s="183"/>
      <c r="J138" s="184">
        <f t="shared" si="0"/>
        <v>0</v>
      </c>
      <c r="K138" s="180" t="s">
        <v>1</v>
      </c>
      <c r="L138" s="36"/>
      <c r="M138" s="185" t="s">
        <v>1</v>
      </c>
      <c r="N138" s="186" t="s">
        <v>38</v>
      </c>
      <c r="O138" s="68"/>
      <c r="P138" s="187">
        <f t="shared" si="1"/>
        <v>0</v>
      </c>
      <c r="Q138" s="187">
        <v>0</v>
      </c>
      <c r="R138" s="187">
        <f t="shared" si="2"/>
        <v>0</v>
      </c>
      <c r="S138" s="187">
        <v>0</v>
      </c>
      <c r="T138" s="188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89" t="s">
        <v>121</v>
      </c>
      <c r="AT138" s="189" t="s">
        <v>116</v>
      </c>
      <c r="AU138" s="189" t="s">
        <v>80</v>
      </c>
      <c r="AY138" s="14" t="s">
        <v>114</v>
      </c>
      <c r="BE138" s="190">
        <f t="shared" si="4"/>
        <v>0</v>
      </c>
      <c r="BF138" s="190">
        <f t="shared" si="5"/>
        <v>0</v>
      </c>
      <c r="BG138" s="190">
        <f t="shared" si="6"/>
        <v>0</v>
      </c>
      <c r="BH138" s="190">
        <f t="shared" si="7"/>
        <v>0</v>
      </c>
      <c r="BI138" s="190">
        <f t="shared" si="8"/>
        <v>0</v>
      </c>
      <c r="BJ138" s="14" t="s">
        <v>78</v>
      </c>
      <c r="BK138" s="190">
        <f t="shared" si="9"/>
        <v>0</v>
      </c>
      <c r="BL138" s="14" t="s">
        <v>121</v>
      </c>
      <c r="BM138" s="189" t="s">
        <v>163</v>
      </c>
    </row>
    <row r="139" spans="1:65" s="2" customFormat="1" ht="24.15" customHeight="1">
      <c r="A139" s="31"/>
      <c r="B139" s="32"/>
      <c r="C139" s="178" t="s">
        <v>164</v>
      </c>
      <c r="D139" s="178" t="s">
        <v>116</v>
      </c>
      <c r="E139" s="179" t="s">
        <v>165</v>
      </c>
      <c r="F139" s="180" t="s">
        <v>166</v>
      </c>
      <c r="G139" s="181" t="s">
        <v>150</v>
      </c>
      <c r="H139" s="182">
        <v>4824</v>
      </c>
      <c r="I139" s="183"/>
      <c r="J139" s="184">
        <f t="shared" si="0"/>
        <v>0</v>
      </c>
      <c r="K139" s="180" t="s">
        <v>120</v>
      </c>
      <c r="L139" s="36"/>
      <c r="M139" s="185" t="s">
        <v>1</v>
      </c>
      <c r="N139" s="186" t="s">
        <v>38</v>
      </c>
      <c r="O139" s="68"/>
      <c r="P139" s="187">
        <f t="shared" si="1"/>
        <v>0</v>
      </c>
      <c r="Q139" s="187">
        <v>0</v>
      </c>
      <c r="R139" s="187">
        <f t="shared" si="2"/>
        <v>0</v>
      </c>
      <c r="S139" s="187">
        <v>0</v>
      </c>
      <c r="T139" s="188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89" t="s">
        <v>121</v>
      </c>
      <c r="AT139" s="189" t="s">
        <v>116</v>
      </c>
      <c r="AU139" s="189" t="s">
        <v>80</v>
      </c>
      <c r="AY139" s="14" t="s">
        <v>114</v>
      </c>
      <c r="BE139" s="190">
        <f t="shared" si="4"/>
        <v>0</v>
      </c>
      <c r="BF139" s="190">
        <f t="shared" si="5"/>
        <v>0</v>
      </c>
      <c r="BG139" s="190">
        <f t="shared" si="6"/>
        <v>0</v>
      </c>
      <c r="BH139" s="190">
        <f t="shared" si="7"/>
        <v>0</v>
      </c>
      <c r="BI139" s="190">
        <f t="shared" si="8"/>
        <v>0</v>
      </c>
      <c r="BJ139" s="14" t="s">
        <v>78</v>
      </c>
      <c r="BK139" s="190">
        <f t="shared" si="9"/>
        <v>0</v>
      </c>
      <c r="BL139" s="14" t="s">
        <v>121</v>
      </c>
      <c r="BM139" s="189" t="s">
        <v>167</v>
      </c>
    </row>
    <row r="140" spans="1:65" s="2" customFormat="1" ht="24.15" customHeight="1">
      <c r="A140" s="31"/>
      <c r="B140" s="32"/>
      <c r="C140" s="178" t="s">
        <v>168</v>
      </c>
      <c r="D140" s="178" t="s">
        <v>116</v>
      </c>
      <c r="E140" s="179" t="s">
        <v>169</v>
      </c>
      <c r="F140" s="180" t="s">
        <v>170</v>
      </c>
      <c r="G140" s="181" t="s">
        <v>150</v>
      </c>
      <c r="H140" s="182">
        <v>308.2</v>
      </c>
      <c r="I140" s="183"/>
      <c r="J140" s="184">
        <f t="shared" si="0"/>
        <v>0</v>
      </c>
      <c r="K140" s="180" t="s">
        <v>120</v>
      </c>
      <c r="L140" s="36"/>
      <c r="M140" s="185" t="s">
        <v>1</v>
      </c>
      <c r="N140" s="186" t="s">
        <v>38</v>
      </c>
      <c r="O140" s="68"/>
      <c r="P140" s="187">
        <f t="shared" si="1"/>
        <v>0</v>
      </c>
      <c r="Q140" s="187">
        <v>0</v>
      </c>
      <c r="R140" s="187">
        <f t="shared" si="2"/>
        <v>0</v>
      </c>
      <c r="S140" s="187">
        <v>0</v>
      </c>
      <c r="T140" s="188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89" t="s">
        <v>121</v>
      </c>
      <c r="AT140" s="189" t="s">
        <v>116</v>
      </c>
      <c r="AU140" s="189" t="s">
        <v>80</v>
      </c>
      <c r="AY140" s="14" t="s">
        <v>114</v>
      </c>
      <c r="BE140" s="190">
        <f t="shared" si="4"/>
        <v>0</v>
      </c>
      <c r="BF140" s="190">
        <f t="shared" si="5"/>
        <v>0</v>
      </c>
      <c r="BG140" s="190">
        <f t="shared" si="6"/>
        <v>0</v>
      </c>
      <c r="BH140" s="190">
        <f t="shared" si="7"/>
        <v>0</v>
      </c>
      <c r="BI140" s="190">
        <f t="shared" si="8"/>
        <v>0</v>
      </c>
      <c r="BJ140" s="14" t="s">
        <v>78</v>
      </c>
      <c r="BK140" s="190">
        <f t="shared" si="9"/>
        <v>0</v>
      </c>
      <c r="BL140" s="14" t="s">
        <v>121</v>
      </c>
      <c r="BM140" s="189" t="s">
        <v>171</v>
      </c>
    </row>
    <row r="141" spans="1:65" s="2" customFormat="1" ht="24.15" customHeight="1">
      <c r="A141" s="31"/>
      <c r="B141" s="32"/>
      <c r="C141" s="178" t="s">
        <v>172</v>
      </c>
      <c r="D141" s="178" t="s">
        <v>116</v>
      </c>
      <c r="E141" s="179" t="s">
        <v>173</v>
      </c>
      <c r="F141" s="180" t="s">
        <v>174</v>
      </c>
      <c r="G141" s="181" t="s">
        <v>150</v>
      </c>
      <c r="H141" s="182">
        <v>69.178</v>
      </c>
      <c r="I141" s="183"/>
      <c r="J141" s="184">
        <f t="shared" si="0"/>
        <v>0</v>
      </c>
      <c r="K141" s="180" t="s">
        <v>120</v>
      </c>
      <c r="L141" s="36"/>
      <c r="M141" s="185" t="s">
        <v>1</v>
      </c>
      <c r="N141" s="186" t="s">
        <v>38</v>
      </c>
      <c r="O141" s="68"/>
      <c r="P141" s="187">
        <f t="shared" si="1"/>
        <v>0</v>
      </c>
      <c r="Q141" s="187">
        <v>0</v>
      </c>
      <c r="R141" s="187">
        <f t="shared" si="2"/>
        <v>0</v>
      </c>
      <c r="S141" s="187">
        <v>0</v>
      </c>
      <c r="T141" s="188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89" t="s">
        <v>121</v>
      </c>
      <c r="AT141" s="189" t="s">
        <v>116</v>
      </c>
      <c r="AU141" s="189" t="s">
        <v>80</v>
      </c>
      <c r="AY141" s="14" t="s">
        <v>114</v>
      </c>
      <c r="BE141" s="190">
        <f t="shared" si="4"/>
        <v>0</v>
      </c>
      <c r="BF141" s="190">
        <f t="shared" si="5"/>
        <v>0</v>
      </c>
      <c r="BG141" s="190">
        <f t="shared" si="6"/>
        <v>0</v>
      </c>
      <c r="BH141" s="190">
        <f t="shared" si="7"/>
        <v>0</v>
      </c>
      <c r="BI141" s="190">
        <f t="shared" si="8"/>
        <v>0</v>
      </c>
      <c r="BJ141" s="14" t="s">
        <v>78</v>
      </c>
      <c r="BK141" s="190">
        <f t="shared" si="9"/>
        <v>0</v>
      </c>
      <c r="BL141" s="14" t="s">
        <v>121</v>
      </c>
      <c r="BM141" s="189" t="s">
        <v>175</v>
      </c>
    </row>
    <row r="142" spans="1:65" s="2" customFormat="1" ht="33" customHeight="1">
      <c r="A142" s="31"/>
      <c r="B142" s="32"/>
      <c r="C142" s="178" t="s">
        <v>8</v>
      </c>
      <c r="D142" s="178" t="s">
        <v>116</v>
      </c>
      <c r="E142" s="179" t="s">
        <v>176</v>
      </c>
      <c r="F142" s="180" t="s">
        <v>177</v>
      </c>
      <c r="G142" s="181" t="s">
        <v>150</v>
      </c>
      <c r="H142" s="182">
        <v>251.786</v>
      </c>
      <c r="I142" s="183"/>
      <c r="J142" s="184">
        <f t="shared" si="0"/>
        <v>0</v>
      </c>
      <c r="K142" s="180" t="s">
        <v>120</v>
      </c>
      <c r="L142" s="36"/>
      <c r="M142" s="185" t="s">
        <v>1</v>
      </c>
      <c r="N142" s="186" t="s">
        <v>38</v>
      </c>
      <c r="O142" s="68"/>
      <c r="P142" s="187">
        <f t="shared" si="1"/>
        <v>0</v>
      </c>
      <c r="Q142" s="187">
        <v>0</v>
      </c>
      <c r="R142" s="187">
        <f t="shared" si="2"/>
        <v>0</v>
      </c>
      <c r="S142" s="187">
        <v>0</v>
      </c>
      <c r="T142" s="188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89" t="s">
        <v>121</v>
      </c>
      <c r="AT142" s="189" t="s">
        <v>116</v>
      </c>
      <c r="AU142" s="189" t="s">
        <v>80</v>
      </c>
      <c r="AY142" s="14" t="s">
        <v>114</v>
      </c>
      <c r="BE142" s="190">
        <f t="shared" si="4"/>
        <v>0</v>
      </c>
      <c r="BF142" s="190">
        <f t="shared" si="5"/>
        <v>0</v>
      </c>
      <c r="BG142" s="190">
        <f t="shared" si="6"/>
        <v>0</v>
      </c>
      <c r="BH142" s="190">
        <f t="shared" si="7"/>
        <v>0</v>
      </c>
      <c r="BI142" s="190">
        <f t="shared" si="8"/>
        <v>0</v>
      </c>
      <c r="BJ142" s="14" t="s">
        <v>78</v>
      </c>
      <c r="BK142" s="190">
        <f t="shared" si="9"/>
        <v>0</v>
      </c>
      <c r="BL142" s="14" t="s">
        <v>121</v>
      </c>
      <c r="BM142" s="189" t="s">
        <v>178</v>
      </c>
    </row>
    <row r="143" spans="2:63" s="12" customFormat="1" ht="22.75" customHeight="1">
      <c r="B143" s="162"/>
      <c r="C143" s="163"/>
      <c r="D143" s="164" t="s">
        <v>72</v>
      </c>
      <c r="E143" s="176" t="s">
        <v>152</v>
      </c>
      <c r="F143" s="176" t="s">
        <v>179</v>
      </c>
      <c r="G143" s="163"/>
      <c r="H143" s="163"/>
      <c r="I143" s="166"/>
      <c r="J143" s="177">
        <f>BK143</f>
        <v>0</v>
      </c>
      <c r="K143" s="163"/>
      <c r="L143" s="168"/>
      <c r="M143" s="169"/>
      <c r="N143" s="170"/>
      <c r="O143" s="170"/>
      <c r="P143" s="171">
        <f>SUM(P144:P154)</f>
        <v>0</v>
      </c>
      <c r="Q143" s="170"/>
      <c r="R143" s="171">
        <f>SUM(R144:R154)</f>
        <v>0</v>
      </c>
      <c r="S143" s="170"/>
      <c r="T143" s="172">
        <f>SUM(T144:T154)</f>
        <v>0</v>
      </c>
      <c r="AR143" s="173" t="s">
        <v>78</v>
      </c>
      <c r="AT143" s="174" t="s">
        <v>72</v>
      </c>
      <c r="AU143" s="174" t="s">
        <v>78</v>
      </c>
      <c r="AY143" s="173" t="s">
        <v>114</v>
      </c>
      <c r="BK143" s="175">
        <f>SUM(BK144:BK154)</f>
        <v>0</v>
      </c>
    </row>
    <row r="144" spans="1:65" s="2" customFormat="1" ht="16.5" customHeight="1">
      <c r="A144" s="31"/>
      <c r="B144" s="32"/>
      <c r="C144" s="178" t="s">
        <v>180</v>
      </c>
      <c r="D144" s="178" t="s">
        <v>116</v>
      </c>
      <c r="E144" s="179" t="s">
        <v>181</v>
      </c>
      <c r="F144" s="180" t="s">
        <v>182</v>
      </c>
      <c r="G144" s="181" t="s">
        <v>150</v>
      </c>
      <c r="H144" s="182">
        <v>1</v>
      </c>
      <c r="I144" s="183"/>
      <c r="J144" s="184">
        <f aca="true" t="shared" si="10" ref="J144:J154">ROUND(I144*H144,2)</f>
        <v>0</v>
      </c>
      <c r="K144" s="180" t="s">
        <v>1</v>
      </c>
      <c r="L144" s="36"/>
      <c r="M144" s="185" t="s">
        <v>1</v>
      </c>
      <c r="N144" s="186" t="s">
        <v>38</v>
      </c>
      <c r="O144" s="68"/>
      <c r="P144" s="187">
        <f aca="true" t="shared" si="11" ref="P144:P154">O144*H144</f>
        <v>0</v>
      </c>
      <c r="Q144" s="187">
        <v>0</v>
      </c>
      <c r="R144" s="187">
        <f aca="true" t="shared" si="12" ref="R144:R154">Q144*H144</f>
        <v>0</v>
      </c>
      <c r="S144" s="187">
        <v>0</v>
      </c>
      <c r="T144" s="188">
        <f aca="true" t="shared" si="13" ref="T144:T154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89" t="s">
        <v>121</v>
      </c>
      <c r="AT144" s="189" t="s">
        <v>116</v>
      </c>
      <c r="AU144" s="189" t="s">
        <v>80</v>
      </c>
      <c r="AY144" s="14" t="s">
        <v>114</v>
      </c>
      <c r="BE144" s="190">
        <f aca="true" t="shared" si="14" ref="BE144:BE154">IF(N144="základní",J144,0)</f>
        <v>0</v>
      </c>
      <c r="BF144" s="190">
        <f aca="true" t="shared" si="15" ref="BF144:BF154">IF(N144="snížená",J144,0)</f>
        <v>0</v>
      </c>
      <c r="BG144" s="190">
        <f aca="true" t="shared" si="16" ref="BG144:BG154">IF(N144="zákl. přenesená",J144,0)</f>
        <v>0</v>
      </c>
      <c r="BH144" s="190">
        <f aca="true" t="shared" si="17" ref="BH144:BH154">IF(N144="sníž. přenesená",J144,0)</f>
        <v>0</v>
      </c>
      <c r="BI144" s="190">
        <f aca="true" t="shared" si="18" ref="BI144:BI154">IF(N144="nulová",J144,0)</f>
        <v>0</v>
      </c>
      <c r="BJ144" s="14" t="s">
        <v>78</v>
      </c>
      <c r="BK144" s="190">
        <f aca="true" t="shared" si="19" ref="BK144:BK154">ROUND(I144*H144,2)</f>
        <v>0</v>
      </c>
      <c r="BL144" s="14" t="s">
        <v>121</v>
      </c>
      <c r="BM144" s="189" t="s">
        <v>183</v>
      </c>
    </row>
    <row r="145" spans="1:65" s="2" customFormat="1" ht="21.75" customHeight="1">
      <c r="A145" s="31"/>
      <c r="B145" s="32"/>
      <c r="C145" s="178" t="s">
        <v>184</v>
      </c>
      <c r="D145" s="178" t="s">
        <v>116</v>
      </c>
      <c r="E145" s="179" t="s">
        <v>185</v>
      </c>
      <c r="F145" s="180" t="s">
        <v>186</v>
      </c>
      <c r="G145" s="181" t="s">
        <v>150</v>
      </c>
      <c r="H145" s="182">
        <v>8</v>
      </c>
      <c r="I145" s="183"/>
      <c r="J145" s="184">
        <f t="shared" si="10"/>
        <v>0</v>
      </c>
      <c r="K145" s="180" t="s">
        <v>1</v>
      </c>
      <c r="L145" s="36"/>
      <c r="M145" s="185" t="s">
        <v>1</v>
      </c>
      <c r="N145" s="186" t="s">
        <v>38</v>
      </c>
      <c r="O145" s="68"/>
      <c r="P145" s="187">
        <f t="shared" si="11"/>
        <v>0</v>
      </c>
      <c r="Q145" s="187">
        <v>0</v>
      </c>
      <c r="R145" s="187">
        <f t="shared" si="12"/>
        <v>0</v>
      </c>
      <c r="S145" s="187">
        <v>0</v>
      </c>
      <c r="T145" s="188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89" t="s">
        <v>121</v>
      </c>
      <c r="AT145" s="189" t="s">
        <v>116</v>
      </c>
      <c r="AU145" s="189" t="s">
        <v>80</v>
      </c>
      <c r="AY145" s="14" t="s">
        <v>114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4" t="s">
        <v>78</v>
      </c>
      <c r="BK145" s="190">
        <f t="shared" si="19"/>
        <v>0</v>
      </c>
      <c r="BL145" s="14" t="s">
        <v>121</v>
      </c>
      <c r="BM145" s="189" t="s">
        <v>187</v>
      </c>
    </row>
    <row r="146" spans="1:65" s="2" customFormat="1" ht="24.15" customHeight="1">
      <c r="A146" s="31"/>
      <c r="B146" s="32"/>
      <c r="C146" s="178" t="s">
        <v>188</v>
      </c>
      <c r="D146" s="178" t="s">
        <v>116</v>
      </c>
      <c r="E146" s="179" t="s">
        <v>189</v>
      </c>
      <c r="F146" s="180" t="s">
        <v>190</v>
      </c>
      <c r="G146" s="181" t="s">
        <v>191</v>
      </c>
      <c r="H146" s="182">
        <v>55</v>
      </c>
      <c r="I146" s="183"/>
      <c r="J146" s="184">
        <f t="shared" si="10"/>
        <v>0</v>
      </c>
      <c r="K146" s="180" t="s">
        <v>1</v>
      </c>
      <c r="L146" s="36"/>
      <c r="M146" s="185" t="s">
        <v>1</v>
      </c>
      <c r="N146" s="186" t="s">
        <v>38</v>
      </c>
      <c r="O146" s="68"/>
      <c r="P146" s="187">
        <f t="shared" si="11"/>
        <v>0</v>
      </c>
      <c r="Q146" s="187">
        <v>0</v>
      </c>
      <c r="R146" s="187">
        <f t="shared" si="12"/>
        <v>0</v>
      </c>
      <c r="S146" s="187">
        <v>0</v>
      </c>
      <c r="T146" s="188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89" t="s">
        <v>121</v>
      </c>
      <c r="AT146" s="189" t="s">
        <v>116</v>
      </c>
      <c r="AU146" s="189" t="s">
        <v>80</v>
      </c>
      <c r="AY146" s="14" t="s">
        <v>114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4" t="s">
        <v>78</v>
      </c>
      <c r="BK146" s="190">
        <f t="shared" si="19"/>
        <v>0</v>
      </c>
      <c r="BL146" s="14" t="s">
        <v>121</v>
      </c>
      <c r="BM146" s="189" t="s">
        <v>192</v>
      </c>
    </row>
    <row r="147" spans="1:65" s="2" customFormat="1" ht="16.5" customHeight="1">
      <c r="A147" s="31"/>
      <c r="B147" s="32"/>
      <c r="C147" s="178" t="s">
        <v>193</v>
      </c>
      <c r="D147" s="178" t="s">
        <v>116</v>
      </c>
      <c r="E147" s="179" t="s">
        <v>194</v>
      </c>
      <c r="F147" s="180" t="s">
        <v>195</v>
      </c>
      <c r="G147" s="181" t="s">
        <v>191</v>
      </c>
      <c r="H147" s="182">
        <v>275</v>
      </c>
      <c r="I147" s="183"/>
      <c r="J147" s="184">
        <f t="shared" si="10"/>
        <v>0</v>
      </c>
      <c r="K147" s="180" t="s">
        <v>1</v>
      </c>
      <c r="L147" s="36"/>
      <c r="M147" s="185" t="s">
        <v>1</v>
      </c>
      <c r="N147" s="186" t="s">
        <v>38</v>
      </c>
      <c r="O147" s="68"/>
      <c r="P147" s="187">
        <f t="shared" si="11"/>
        <v>0</v>
      </c>
      <c r="Q147" s="187">
        <v>0</v>
      </c>
      <c r="R147" s="187">
        <f t="shared" si="12"/>
        <v>0</v>
      </c>
      <c r="S147" s="187">
        <v>0</v>
      </c>
      <c r="T147" s="188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89" t="s">
        <v>121</v>
      </c>
      <c r="AT147" s="189" t="s">
        <v>116</v>
      </c>
      <c r="AU147" s="189" t="s">
        <v>80</v>
      </c>
      <c r="AY147" s="14" t="s">
        <v>114</v>
      </c>
      <c r="BE147" s="190">
        <f t="shared" si="14"/>
        <v>0</v>
      </c>
      <c r="BF147" s="190">
        <f t="shared" si="15"/>
        <v>0</v>
      </c>
      <c r="BG147" s="190">
        <f t="shared" si="16"/>
        <v>0</v>
      </c>
      <c r="BH147" s="190">
        <f t="shared" si="17"/>
        <v>0</v>
      </c>
      <c r="BI147" s="190">
        <f t="shared" si="18"/>
        <v>0</v>
      </c>
      <c r="BJ147" s="14" t="s">
        <v>78</v>
      </c>
      <c r="BK147" s="190">
        <f t="shared" si="19"/>
        <v>0</v>
      </c>
      <c r="BL147" s="14" t="s">
        <v>121</v>
      </c>
      <c r="BM147" s="189" t="s">
        <v>196</v>
      </c>
    </row>
    <row r="148" spans="1:65" s="2" customFormat="1" ht="16.5" customHeight="1">
      <c r="A148" s="31"/>
      <c r="B148" s="32"/>
      <c r="C148" s="178" t="s">
        <v>197</v>
      </c>
      <c r="D148" s="178" t="s">
        <v>116</v>
      </c>
      <c r="E148" s="179" t="s">
        <v>198</v>
      </c>
      <c r="F148" s="180" t="s">
        <v>199</v>
      </c>
      <c r="G148" s="181" t="s">
        <v>200</v>
      </c>
      <c r="H148" s="182">
        <v>5</v>
      </c>
      <c r="I148" s="183"/>
      <c r="J148" s="184">
        <f t="shared" si="10"/>
        <v>0</v>
      </c>
      <c r="K148" s="180" t="s">
        <v>1</v>
      </c>
      <c r="L148" s="36"/>
      <c r="M148" s="185" t="s">
        <v>1</v>
      </c>
      <c r="N148" s="186" t="s">
        <v>38</v>
      </c>
      <c r="O148" s="68"/>
      <c r="P148" s="187">
        <f t="shared" si="11"/>
        <v>0</v>
      </c>
      <c r="Q148" s="187">
        <v>0</v>
      </c>
      <c r="R148" s="187">
        <f t="shared" si="12"/>
        <v>0</v>
      </c>
      <c r="S148" s="187">
        <v>0</v>
      </c>
      <c r="T148" s="188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89" t="s">
        <v>121</v>
      </c>
      <c r="AT148" s="189" t="s">
        <v>116</v>
      </c>
      <c r="AU148" s="189" t="s">
        <v>80</v>
      </c>
      <c r="AY148" s="14" t="s">
        <v>114</v>
      </c>
      <c r="BE148" s="190">
        <f t="shared" si="14"/>
        <v>0</v>
      </c>
      <c r="BF148" s="190">
        <f t="shared" si="15"/>
        <v>0</v>
      </c>
      <c r="BG148" s="190">
        <f t="shared" si="16"/>
        <v>0</v>
      </c>
      <c r="BH148" s="190">
        <f t="shared" si="17"/>
        <v>0</v>
      </c>
      <c r="BI148" s="190">
        <f t="shared" si="18"/>
        <v>0</v>
      </c>
      <c r="BJ148" s="14" t="s">
        <v>78</v>
      </c>
      <c r="BK148" s="190">
        <f t="shared" si="19"/>
        <v>0</v>
      </c>
      <c r="BL148" s="14" t="s">
        <v>121</v>
      </c>
      <c r="BM148" s="189" t="s">
        <v>201</v>
      </c>
    </row>
    <row r="149" spans="1:65" s="2" customFormat="1" ht="16.5" customHeight="1">
      <c r="A149" s="31"/>
      <c r="B149" s="32"/>
      <c r="C149" s="178" t="s">
        <v>7</v>
      </c>
      <c r="D149" s="178" t="s">
        <v>116</v>
      </c>
      <c r="E149" s="179" t="s">
        <v>202</v>
      </c>
      <c r="F149" s="180" t="s">
        <v>203</v>
      </c>
      <c r="G149" s="181" t="s">
        <v>204</v>
      </c>
      <c r="H149" s="182">
        <v>1</v>
      </c>
      <c r="I149" s="183"/>
      <c r="J149" s="184">
        <f t="shared" si="10"/>
        <v>0</v>
      </c>
      <c r="K149" s="180" t="s">
        <v>1</v>
      </c>
      <c r="L149" s="36"/>
      <c r="M149" s="185" t="s">
        <v>1</v>
      </c>
      <c r="N149" s="186" t="s">
        <v>38</v>
      </c>
      <c r="O149" s="68"/>
      <c r="P149" s="187">
        <f t="shared" si="11"/>
        <v>0</v>
      </c>
      <c r="Q149" s="187">
        <v>0</v>
      </c>
      <c r="R149" s="187">
        <f t="shared" si="12"/>
        <v>0</v>
      </c>
      <c r="S149" s="187">
        <v>0</v>
      </c>
      <c r="T149" s="188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89" t="s">
        <v>121</v>
      </c>
      <c r="AT149" s="189" t="s">
        <v>116</v>
      </c>
      <c r="AU149" s="189" t="s">
        <v>80</v>
      </c>
      <c r="AY149" s="14" t="s">
        <v>114</v>
      </c>
      <c r="BE149" s="190">
        <f t="shared" si="14"/>
        <v>0</v>
      </c>
      <c r="BF149" s="190">
        <f t="shared" si="15"/>
        <v>0</v>
      </c>
      <c r="BG149" s="190">
        <f t="shared" si="16"/>
        <v>0</v>
      </c>
      <c r="BH149" s="190">
        <f t="shared" si="17"/>
        <v>0</v>
      </c>
      <c r="BI149" s="190">
        <f t="shared" si="18"/>
        <v>0</v>
      </c>
      <c r="BJ149" s="14" t="s">
        <v>78</v>
      </c>
      <c r="BK149" s="190">
        <f t="shared" si="19"/>
        <v>0</v>
      </c>
      <c r="BL149" s="14" t="s">
        <v>121</v>
      </c>
      <c r="BM149" s="189" t="s">
        <v>205</v>
      </c>
    </row>
    <row r="150" spans="1:65" s="2" customFormat="1" ht="16.5" customHeight="1">
      <c r="A150" s="31"/>
      <c r="B150" s="32"/>
      <c r="C150" s="178" t="s">
        <v>206</v>
      </c>
      <c r="D150" s="178" t="s">
        <v>116</v>
      </c>
      <c r="E150" s="179" t="s">
        <v>207</v>
      </c>
      <c r="F150" s="180" t="s">
        <v>208</v>
      </c>
      <c r="G150" s="181" t="s">
        <v>204</v>
      </c>
      <c r="H150" s="182">
        <v>1</v>
      </c>
      <c r="I150" s="183"/>
      <c r="J150" s="184">
        <f t="shared" si="10"/>
        <v>0</v>
      </c>
      <c r="K150" s="180" t="s">
        <v>1</v>
      </c>
      <c r="L150" s="36"/>
      <c r="M150" s="185" t="s">
        <v>1</v>
      </c>
      <c r="N150" s="186" t="s">
        <v>38</v>
      </c>
      <c r="O150" s="68"/>
      <c r="P150" s="187">
        <f t="shared" si="11"/>
        <v>0</v>
      </c>
      <c r="Q150" s="187">
        <v>0</v>
      </c>
      <c r="R150" s="187">
        <f t="shared" si="12"/>
        <v>0</v>
      </c>
      <c r="S150" s="187">
        <v>0</v>
      </c>
      <c r="T150" s="188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89" t="s">
        <v>121</v>
      </c>
      <c r="AT150" s="189" t="s">
        <v>116</v>
      </c>
      <c r="AU150" s="189" t="s">
        <v>80</v>
      </c>
      <c r="AY150" s="14" t="s">
        <v>114</v>
      </c>
      <c r="BE150" s="190">
        <f t="shared" si="14"/>
        <v>0</v>
      </c>
      <c r="BF150" s="190">
        <f t="shared" si="15"/>
        <v>0</v>
      </c>
      <c r="BG150" s="190">
        <f t="shared" si="16"/>
        <v>0</v>
      </c>
      <c r="BH150" s="190">
        <f t="shared" si="17"/>
        <v>0</v>
      </c>
      <c r="BI150" s="190">
        <f t="shared" si="18"/>
        <v>0</v>
      </c>
      <c r="BJ150" s="14" t="s">
        <v>78</v>
      </c>
      <c r="BK150" s="190">
        <f t="shared" si="19"/>
        <v>0</v>
      </c>
      <c r="BL150" s="14" t="s">
        <v>121</v>
      </c>
      <c r="BM150" s="189" t="s">
        <v>209</v>
      </c>
    </row>
    <row r="151" spans="1:65" s="2" customFormat="1" ht="16.5" customHeight="1">
      <c r="A151" s="31"/>
      <c r="B151" s="32"/>
      <c r="C151" s="178" t="s">
        <v>210</v>
      </c>
      <c r="D151" s="178" t="s">
        <v>116</v>
      </c>
      <c r="E151" s="179" t="s">
        <v>211</v>
      </c>
      <c r="F151" s="180" t="s">
        <v>212</v>
      </c>
      <c r="G151" s="181" t="s">
        <v>204</v>
      </c>
      <c r="H151" s="182">
        <v>1</v>
      </c>
      <c r="I151" s="183"/>
      <c r="J151" s="184">
        <f t="shared" si="10"/>
        <v>0</v>
      </c>
      <c r="K151" s="180" t="s">
        <v>1</v>
      </c>
      <c r="L151" s="36"/>
      <c r="M151" s="185" t="s">
        <v>1</v>
      </c>
      <c r="N151" s="186" t="s">
        <v>38</v>
      </c>
      <c r="O151" s="68"/>
      <c r="P151" s="187">
        <f t="shared" si="11"/>
        <v>0</v>
      </c>
      <c r="Q151" s="187">
        <v>0</v>
      </c>
      <c r="R151" s="187">
        <f t="shared" si="12"/>
        <v>0</v>
      </c>
      <c r="S151" s="187">
        <v>0</v>
      </c>
      <c r="T151" s="188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89" t="s">
        <v>121</v>
      </c>
      <c r="AT151" s="189" t="s">
        <v>116</v>
      </c>
      <c r="AU151" s="189" t="s">
        <v>80</v>
      </c>
      <c r="AY151" s="14" t="s">
        <v>114</v>
      </c>
      <c r="BE151" s="190">
        <f t="shared" si="14"/>
        <v>0</v>
      </c>
      <c r="BF151" s="190">
        <f t="shared" si="15"/>
        <v>0</v>
      </c>
      <c r="BG151" s="190">
        <f t="shared" si="16"/>
        <v>0</v>
      </c>
      <c r="BH151" s="190">
        <f t="shared" si="17"/>
        <v>0</v>
      </c>
      <c r="BI151" s="190">
        <f t="shared" si="18"/>
        <v>0</v>
      </c>
      <c r="BJ151" s="14" t="s">
        <v>78</v>
      </c>
      <c r="BK151" s="190">
        <f t="shared" si="19"/>
        <v>0</v>
      </c>
      <c r="BL151" s="14" t="s">
        <v>121</v>
      </c>
      <c r="BM151" s="189" t="s">
        <v>213</v>
      </c>
    </row>
    <row r="152" spans="1:65" s="2" customFormat="1" ht="16.5" customHeight="1">
      <c r="A152" s="31"/>
      <c r="B152" s="32"/>
      <c r="C152" s="178" t="s">
        <v>214</v>
      </c>
      <c r="D152" s="178" t="s">
        <v>116</v>
      </c>
      <c r="E152" s="179" t="s">
        <v>215</v>
      </c>
      <c r="F152" s="180" t="s">
        <v>216</v>
      </c>
      <c r="G152" s="181" t="s">
        <v>217</v>
      </c>
      <c r="H152" s="182">
        <v>335</v>
      </c>
      <c r="I152" s="183"/>
      <c r="J152" s="184">
        <f t="shared" si="10"/>
        <v>0</v>
      </c>
      <c r="K152" s="180" t="s">
        <v>1</v>
      </c>
      <c r="L152" s="36"/>
      <c r="M152" s="185" t="s">
        <v>1</v>
      </c>
      <c r="N152" s="186" t="s">
        <v>38</v>
      </c>
      <c r="O152" s="68"/>
      <c r="P152" s="187">
        <f t="shared" si="11"/>
        <v>0</v>
      </c>
      <c r="Q152" s="187">
        <v>0</v>
      </c>
      <c r="R152" s="187">
        <f t="shared" si="12"/>
        <v>0</v>
      </c>
      <c r="S152" s="187">
        <v>0</v>
      </c>
      <c r="T152" s="188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89" t="s">
        <v>121</v>
      </c>
      <c r="AT152" s="189" t="s">
        <v>116</v>
      </c>
      <c r="AU152" s="189" t="s">
        <v>80</v>
      </c>
      <c r="AY152" s="14" t="s">
        <v>114</v>
      </c>
      <c r="BE152" s="190">
        <f t="shared" si="14"/>
        <v>0</v>
      </c>
      <c r="BF152" s="190">
        <f t="shared" si="15"/>
        <v>0</v>
      </c>
      <c r="BG152" s="190">
        <f t="shared" si="16"/>
        <v>0</v>
      </c>
      <c r="BH152" s="190">
        <f t="shared" si="17"/>
        <v>0</v>
      </c>
      <c r="BI152" s="190">
        <f t="shared" si="18"/>
        <v>0</v>
      </c>
      <c r="BJ152" s="14" t="s">
        <v>78</v>
      </c>
      <c r="BK152" s="190">
        <f t="shared" si="19"/>
        <v>0</v>
      </c>
      <c r="BL152" s="14" t="s">
        <v>121</v>
      </c>
      <c r="BM152" s="189" t="s">
        <v>218</v>
      </c>
    </row>
    <row r="153" spans="1:65" s="2" customFormat="1" ht="24.15" customHeight="1">
      <c r="A153" s="31"/>
      <c r="B153" s="32"/>
      <c r="C153" s="178" t="s">
        <v>219</v>
      </c>
      <c r="D153" s="178" t="s">
        <v>116</v>
      </c>
      <c r="E153" s="179" t="s">
        <v>220</v>
      </c>
      <c r="F153" s="180" t="s">
        <v>221</v>
      </c>
      <c r="G153" s="181" t="s">
        <v>204</v>
      </c>
      <c r="H153" s="182">
        <v>1</v>
      </c>
      <c r="I153" s="183"/>
      <c r="J153" s="184">
        <f t="shared" si="10"/>
        <v>0</v>
      </c>
      <c r="K153" s="180" t="s">
        <v>1</v>
      </c>
      <c r="L153" s="36"/>
      <c r="M153" s="185" t="s">
        <v>1</v>
      </c>
      <c r="N153" s="186" t="s">
        <v>38</v>
      </c>
      <c r="O153" s="68"/>
      <c r="P153" s="187">
        <f t="shared" si="11"/>
        <v>0</v>
      </c>
      <c r="Q153" s="187">
        <v>0</v>
      </c>
      <c r="R153" s="187">
        <f t="shared" si="12"/>
        <v>0</v>
      </c>
      <c r="S153" s="187">
        <v>0</v>
      </c>
      <c r="T153" s="188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89" t="s">
        <v>121</v>
      </c>
      <c r="AT153" s="189" t="s">
        <v>116</v>
      </c>
      <c r="AU153" s="189" t="s">
        <v>80</v>
      </c>
      <c r="AY153" s="14" t="s">
        <v>114</v>
      </c>
      <c r="BE153" s="190">
        <f t="shared" si="14"/>
        <v>0</v>
      </c>
      <c r="BF153" s="190">
        <f t="shared" si="15"/>
        <v>0</v>
      </c>
      <c r="BG153" s="190">
        <f t="shared" si="16"/>
        <v>0</v>
      </c>
      <c r="BH153" s="190">
        <f t="shared" si="17"/>
        <v>0</v>
      </c>
      <c r="BI153" s="190">
        <f t="shared" si="18"/>
        <v>0</v>
      </c>
      <c r="BJ153" s="14" t="s">
        <v>78</v>
      </c>
      <c r="BK153" s="190">
        <f t="shared" si="19"/>
        <v>0</v>
      </c>
      <c r="BL153" s="14" t="s">
        <v>121</v>
      </c>
      <c r="BM153" s="189" t="s">
        <v>222</v>
      </c>
    </row>
    <row r="154" spans="1:65" s="2" customFormat="1" ht="37.75" customHeight="1">
      <c r="A154" s="31"/>
      <c r="B154" s="32"/>
      <c r="C154" s="178" t="s">
        <v>223</v>
      </c>
      <c r="D154" s="178" t="s">
        <v>116</v>
      </c>
      <c r="E154" s="179" t="s">
        <v>224</v>
      </c>
      <c r="F154" s="180" t="s">
        <v>225</v>
      </c>
      <c r="G154" s="181" t="s">
        <v>204</v>
      </c>
      <c r="H154" s="182">
        <v>1</v>
      </c>
      <c r="I154" s="183"/>
      <c r="J154" s="184">
        <f t="shared" si="10"/>
        <v>0</v>
      </c>
      <c r="K154" s="180" t="s">
        <v>1</v>
      </c>
      <c r="L154" s="36"/>
      <c r="M154" s="185" t="s">
        <v>1</v>
      </c>
      <c r="N154" s="186" t="s">
        <v>38</v>
      </c>
      <c r="O154" s="68"/>
      <c r="P154" s="187">
        <f t="shared" si="11"/>
        <v>0</v>
      </c>
      <c r="Q154" s="187">
        <v>0</v>
      </c>
      <c r="R154" s="187">
        <f t="shared" si="12"/>
        <v>0</v>
      </c>
      <c r="S154" s="187">
        <v>0</v>
      </c>
      <c r="T154" s="188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89" t="s">
        <v>121</v>
      </c>
      <c r="AT154" s="189" t="s">
        <v>116</v>
      </c>
      <c r="AU154" s="189" t="s">
        <v>80</v>
      </c>
      <c r="AY154" s="14" t="s">
        <v>114</v>
      </c>
      <c r="BE154" s="190">
        <f t="shared" si="14"/>
        <v>0</v>
      </c>
      <c r="BF154" s="190">
        <f t="shared" si="15"/>
        <v>0</v>
      </c>
      <c r="BG154" s="190">
        <f t="shared" si="16"/>
        <v>0</v>
      </c>
      <c r="BH154" s="190">
        <f t="shared" si="17"/>
        <v>0</v>
      </c>
      <c r="BI154" s="190">
        <f t="shared" si="18"/>
        <v>0</v>
      </c>
      <c r="BJ154" s="14" t="s">
        <v>78</v>
      </c>
      <c r="BK154" s="190">
        <f t="shared" si="19"/>
        <v>0</v>
      </c>
      <c r="BL154" s="14" t="s">
        <v>121</v>
      </c>
      <c r="BM154" s="189" t="s">
        <v>226</v>
      </c>
    </row>
    <row r="155" spans="2:63" s="12" customFormat="1" ht="25.9" customHeight="1">
      <c r="B155" s="162"/>
      <c r="C155" s="163"/>
      <c r="D155" s="164" t="s">
        <v>72</v>
      </c>
      <c r="E155" s="165" t="s">
        <v>227</v>
      </c>
      <c r="F155" s="165" t="s">
        <v>228</v>
      </c>
      <c r="G155" s="163"/>
      <c r="H155" s="163"/>
      <c r="I155" s="166"/>
      <c r="J155" s="167">
        <f>BK155</f>
        <v>0</v>
      </c>
      <c r="K155" s="163"/>
      <c r="L155" s="168"/>
      <c r="M155" s="169"/>
      <c r="N155" s="170"/>
      <c r="O155" s="170"/>
      <c r="P155" s="171">
        <f>P156</f>
        <v>0</v>
      </c>
      <c r="Q155" s="170"/>
      <c r="R155" s="171">
        <f>R156</f>
        <v>0.060000000000000005</v>
      </c>
      <c r="S155" s="170"/>
      <c r="T155" s="172">
        <f>T156</f>
        <v>0</v>
      </c>
      <c r="AR155" s="173" t="s">
        <v>80</v>
      </c>
      <c r="AT155" s="174" t="s">
        <v>72</v>
      </c>
      <c r="AU155" s="174" t="s">
        <v>73</v>
      </c>
      <c r="AY155" s="173" t="s">
        <v>114</v>
      </c>
      <c r="BK155" s="175">
        <f>BK156</f>
        <v>0</v>
      </c>
    </row>
    <row r="156" spans="2:63" s="12" customFormat="1" ht="22.75" customHeight="1">
      <c r="B156" s="162"/>
      <c r="C156" s="163"/>
      <c r="D156" s="164" t="s">
        <v>72</v>
      </c>
      <c r="E156" s="176" t="s">
        <v>229</v>
      </c>
      <c r="F156" s="176" t="s">
        <v>230</v>
      </c>
      <c r="G156" s="163"/>
      <c r="H156" s="163"/>
      <c r="I156" s="166"/>
      <c r="J156" s="177">
        <f>BK156</f>
        <v>0</v>
      </c>
      <c r="K156" s="163"/>
      <c r="L156" s="168"/>
      <c r="M156" s="169"/>
      <c r="N156" s="170"/>
      <c r="O156" s="170"/>
      <c r="P156" s="171">
        <f>SUM(P157:P158)</f>
        <v>0</v>
      </c>
      <c r="Q156" s="170"/>
      <c r="R156" s="171">
        <f>SUM(R157:R158)</f>
        <v>0.060000000000000005</v>
      </c>
      <c r="S156" s="170"/>
      <c r="T156" s="172">
        <f>SUM(T157:T158)</f>
        <v>0</v>
      </c>
      <c r="AR156" s="173" t="s">
        <v>80</v>
      </c>
      <c r="AT156" s="174" t="s">
        <v>72</v>
      </c>
      <c r="AU156" s="174" t="s">
        <v>78</v>
      </c>
      <c r="AY156" s="173" t="s">
        <v>114</v>
      </c>
      <c r="BK156" s="175">
        <f>SUM(BK157:BK158)</f>
        <v>0</v>
      </c>
    </row>
    <row r="157" spans="1:65" s="2" customFormat="1" ht="24.15" customHeight="1">
      <c r="A157" s="31"/>
      <c r="B157" s="32"/>
      <c r="C157" s="178" t="s">
        <v>231</v>
      </c>
      <c r="D157" s="178" t="s">
        <v>116</v>
      </c>
      <c r="E157" s="179" t="s">
        <v>232</v>
      </c>
      <c r="F157" s="180" t="s">
        <v>233</v>
      </c>
      <c r="G157" s="181" t="s">
        <v>119</v>
      </c>
      <c r="H157" s="182">
        <v>75</v>
      </c>
      <c r="I157" s="183"/>
      <c r="J157" s="184">
        <f>ROUND(I157*H157,2)</f>
        <v>0</v>
      </c>
      <c r="K157" s="180" t="s">
        <v>120</v>
      </c>
      <c r="L157" s="36"/>
      <c r="M157" s="185" t="s">
        <v>1</v>
      </c>
      <c r="N157" s="186" t="s">
        <v>38</v>
      </c>
      <c r="O157" s="68"/>
      <c r="P157" s="187">
        <f>O157*H157</f>
        <v>0</v>
      </c>
      <c r="Q157" s="187">
        <v>0.0008</v>
      </c>
      <c r="R157" s="187">
        <f>Q157*H157</f>
        <v>0.060000000000000005</v>
      </c>
      <c r="S157" s="187">
        <v>0</v>
      </c>
      <c r="T157" s="188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89" t="s">
        <v>180</v>
      </c>
      <c r="AT157" s="189" t="s">
        <v>116</v>
      </c>
      <c r="AU157" s="189" t="s">
        <v>80</v>
      </c>
      <c r="AY157" s="14" t="s">
        <v>114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14" t="s">
        <v>78</v>
      </c>
      <c r="BK157" s="190">
        <f>ROUND(I157*H157,2)</f>
        <v>0</v>
      </c>
      <c r="BL157" s="14" t="s">
        <v>180</v>
      </c>
      <c r="BM157" s="189" t="s">
        <v>234</v>
      </c>
    </row>
    <row r="158" spans="1:65" s="2" customFormat="1" ht="24.15" customHeight="1">
      <c r="A158" s="31"/>
      <c r="B158" s="32"/>
      <c r="C158" s="178" t="s">
        <v>235</v>
      </c>
      <c r="D158" s="178" t="s">
        <v>116</v>
      </c>
      <c r="E158" s="179" t="s">
        <v>236</v>
      </c>
      <c r="F158" s="180" t="s">
        <v>237</v>
      </c>
      <c r="G158" s="181" t="s">
        <v>238</v>
      </c>
      <c r="H158" s="201"/>
      <c r="I158" s="183"/>
      <c r="J158" s="184">
        <f>ROUND(I158*H158,2)</f>
        <v>0</v>
      </c>
      <c r="K158" s="180" t="s">
        <v>120</v>
      </c>
      <c r="L158" s="36"/>
      <c r="M158" s="185" t="s">
        <v>1</v>
      </c>
      <c r="N158" s="186" t="s">
        <v>38</v>
      </c>
      <c r="O158" s="6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89" t="s">
        <v>180</v>
      </c>
      <c r="AT158" s="189" t="s">
        <v>116</v>
      </c>
      <c r="AU158" s="189" t="s">
        <v>80</v>
      </c>
      <c r="AY158" s="14" t="s">
        <v>114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4" t="s">
        <v>78</v>
      </c>
      <c r="BK158" s="190">
        <f>ROUND(I158*H158,2)</f>
        <v>0</v>
      </c>
      <c r="BL158" s="14" t="s">
        <v>180</v>
      </c>
      <c r="BM158" s="189" t="s">
        <v>239</v>
      </c>
    </row>
    <row r="159" spans="2:63" s="12" customFormat="1" ht="25.9" customHeight="1">
      <c r="B159" s="162"/>
      <c r="C159" s="163"/>
      <c r="D159" s="164" t="s">
        <v>72</v>
      </c>
      <c r="E159" s="165" t="s">
        <v>240</v>
      </c>
      <c r="F159" s="165" t="s">
        <v>241</v>
      </c>
      <c r="G159" s="163"/>
      <c r="H159" s="163"/>
      <c r="I159" s="166"/>
      <c r="J159" s="167">
        <f>BK159</f>
        <v>0</v>
      </c>
      <c r="K159" s="163"/>
      <c r="L159" s="168"/>
      <c r="M159" s="169"/>
      <c r="N159" s="170"/>
      <c r="O159" s="170"/>
      <c r="P159" s="171">
        <f>P160+P162+P164+P167+P169</f>
        <v>0</v>
      </c>
      <c r="Q159" s="170"/>
      <c r="R159" s="171">
        <f>R160+R162+R164+R167+R169</f>
        <v>0</v>
      </c>
      <c r="S159" s="170"/>
      <c r="T159" s="172">
        <f>T160+T162+T164+T167+T169</f>
        <v>0</v>
      </c>
      <c r="AR159" s="173" t="s">
        <v>126</v>
      </c>
      <c r="AT159" s="174" t="s">
        <v>72</v>
      </c>
      <c r="AU159" s="174" t="s">
        <v>73</v>
      </c>
      <c r="AY159" s="173" t="s">
        <v>114</v>
      </c>
      <c r="BK159" s="175">
        <f>BK160+BK162+BK164+BK167+BK169</f>
        <v>0</v>
      </c>
    </row>
    <row r="160" spans="2:63" s="12" customFormat="1" ht="22.75" customHeight="1">
      <c r="B160" s="162"/>
      <c r="C160" s="163"/>
      <c r="D160" s="164" t="s">
        <v>72</v>
      </c>
      <c r="E160" s="176" t="s">
        <v>242</v>
      </c>
      <c r="F160" s="176" t="s">
        <v>243</v>
      </c>
      <c r="G160" s="163"/>
      <c r="H160" s="163"/>
      <c r="I160" s="166"/>
      <c r="J160" s="177">
        <f>BK160</f>
        <v>0</v>
      </c>
      <c r="K160" s="163"/>
      <c r="L160" s="168"/>
      <c r="M160" s="169"/>
      <c r="N160" s="170"/>
      <c r="O160" s="170"/>
      <c r="P160" s="171">
        <f>P161</f>
        <v>0</v>
      </c>
      <c r="Q160" s="170"/>
      <c r="R160" s="171">
        <f>R161</f>
        <v>0</v>
      </c>
      <c r="S160" s="170"/>
      <c r="T160" s="172">
        <f>T161</f>
        <v>0</v>
      </c>
      <c r="AR160" s="173" t="s">
        <v>126</v>
      </c>
      <c r="AT160" s="174" t="s">
        <v>72</v>
      </c>
      <c r="AU160" s="174" t="s">
        <v>78</v>
      </c>
      <c r="AY160" s="173" t="s">
        <v>114</v>
      </c>
      <c r="BK160" s="175">
        <f>BK161</f>
        <v>0</v>
      </c>
    </row>
    <row r="161" spans="1:65" s="2" customFormat="1" ht="16.5" customHeight="1">
      <c r="A161" s="31"/>
      <c r="B161" s="32"/>
      <c r="C161" s="178" t="s">
        <v>244</v>
      </c>
      <c r="D161" s="178" t="s">
        <v>116</v>
      </c>
      <c r="E161" s="179" t="s">
        <v>245</v>
      </c>
      <c r="F161" s="180" t="s">
        <v>246</v>
      </c>
      <c r="G161" s="181" t="s">
        <v>238</v>
      </c>
      <c r="H161" s="201"/>
      <c r="I161" s="183"/>
      <c r="J161" s="184">
        <f>ROUND(I161*H161,2)</f>
        <v>0</v>
      </c>
      <c r="K161" s="180" t="s">
        <v>120</v>
      </c>
      <c r="L161" s="36"/>
      <c r="M161" s="185" t="s">
        <v>1</v>
      </c>
      <c r="N161" s="186" t="s">
        <v>38</v>
      </c>
      <c r="O161" s="6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89" t="s">
        <v>247</v>
      </c>
      <c r="AT161" s="189" t="s">
        <v>116</v>
      </c>
      <c r="AU161" s="189" t="s">
        <v>80</v>
      </c>
      <c r="AY161" s="14" t="s">
        <v>114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4" t="s">
        <v>78</v>
      </c>
      <c r="BK161" s="190">
        <f>ROUND(I161*H161,2)</f>
        <v>0</v>
      </c>
      <c r="BL161" s="14" t="s">
        <v>247</v>
      </c>
      <c r="BM161" s="189" t="s">
        <v>248</v>
      </c>
    </row>
    <row r="162" spans="2:63" s="12" customFormat="1" ht="22.75" customHeight="1">
      <c r="B162" s="162"/>
      <c r="C162" s="163"/>
      <c r="D162" s="164" t="s">
        <v>72</v>
      </c>
      <c r="E162" s="176" t="s">
        <v>249</v>
      </c>
      <c r="F162" s="176" t="s">
        <v>250</v>
      </c>
      <c r="G162" s="163"/>
      <c r="H162" s="163"/>
      <c r="I162" s="166"/>
      <c r="J162" s="177">
        <f>BK162</f>
        <v>0</v>
      </c>
      <c r="K162" s="163"/>
      <c r="L162" s="168"/>
      <c r="M162" s="169"/>
      <c r="N162" s="170"/>
      <c r="O162" s="170"/>
      <c r="P162" s="171">
        <f>P163</f>
        <v>0</v>
      </c>
      <c r="Q162" s="170"/>
      <c r="R162" s="171">
        <f>R163</f>
        <v>0</v>
      </c>
      <c r="S162" s="170"/>
      <c r="T162" s="172">
        <f>T163</f>
        <v>0</v>
      </c>
      <c r="AR162" s="173" t="s">
        <v>126</v>
      </c>
      <c r="AT162" s="174" t="s">
        <v>72</v>
      </c>
      <c r="AU162" s="174" t="s">
        <v>78</v>
      </c>
      <c r="AY162" s="173" t="s">
        <v>114</v>
      </c>
      <c r="BK162" s="175">
        <f>BK163</f>
        <v>0</v>
      </c>
    </row>
    <row r="163" spans="1:65" s="2" customFormat="1" ht="16.5" customHeight="1">
      <c r="A163" s="31"/>
      <c r="B163" s="32"/>
      <c r="C163" s="178" t="s">
        <v>251</v>
      </c>
      <c r="D163" s="178" t="s">
        <v>116</v>
      </c>
      <c r="E163" s="179" t="s">
        <v>252</v>
      </c>
      <c r="F163" s="180" t="s">
        <v>253</v>
      </c>
      <c r="G163" s="181" t="s">
        <v>238</v>
      </c>
      <c r="H163" s="201"/>
      <c r="I163" s="183"/>
      <c r="J163" s="184">
        <f>ROUND(I163*H163,2)</f>
        <v>0</v>
      </c>
      <c r="K163" s="180" t="s">
        <v>120</v>
      </c>
      <c r="L163" s="36"/>
      <c r="M163" s="185" t="s">
        <v>1</v>
      </c>
      <c r="N163" s="186" t="s">
        <v>38</v>
      </c>
      <c r="O163" s="6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89" t="s">
        <v>247</v>
      </c>
      <c r="AT163" s="189" t="s">
        <v>116</v>
      </c>
      <c r="AU163" s="189" t="s">
        <v>80</v>
      </c>
      <c r="AY163" s="14" t="s">
        <v>114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14" t="s">
        <v>78</v>
      </c>
      <c r="BK163" s="190">
        <f>ROUND(I163*H163,2)</f>
        <v>0</v>
      </c>
      <c r="BL163" s="14" t="s">
        <v>247</v>
      </c>
      <c r="BM163" s="189" t="s">
        <v>254</v>
      </c>
    </row>
    <row r="164" spans="2:63" s="12" customFormat="1" ht="22.75" customHeight="1">
      <c r="B164" s="162"/>
      <c r="C164" s="163"/>
      <c r="D164" s="164" t="s">
        <v>72</v>
      </c>
      <c r="E164" s="176" t="s">
        <v>255</v>
      </c>
      <c r="F164" s="176" t="s">
        <v>256</v>
      </c>
      <c r="G164" s="163"/>
      <c r="H164" s="163"/>
      <c r="I164" s="166"/>
      <c r="J164" s="177">
        <f>BK164</f>
        <v>0</v>
      </c>
      <c r="K164" s="163"/>
      <c r="L164" s="168"/>
      <c r="M164" s="169"/>
      <c r="N164" s="170"/>
      <c r="O164" s="170"/>
      <c r="P164" s="171">
        <f>SUM(P165:P166)</f>
        <v>0</v>
      </c>
      <c r="Q164" s="170"/>
      <c r="R164" s="171">
        <f>SUM(R165:R166)</f>
        <v>0</v>
      </c>
      <c r="S164" s="170"/>
      <c r="T164" s="172">
        <f>SUM(T165:T166)</f>
        <v>0</v>
      </c>
      <c r="AR164" s="173" t="s">
        <v>126</v>
      </c>
      <c r="AT164" s="174" t="s">
        <v>72</v>
      </c>
      <c r="AU164" s="174" t="s">
        <v>78</v>
      </c>
      <c r="AY164" s="173" t="s">
        <v>114</v>
      </c>
      <c r="BK164" s="175">
        <f>SUM(BK165:BK166)</f>
        <v>0</v>
      </c>
    </row>
    <row r="165" spans="1:65" s="2" customFormat="1" ht="16.5" customHeight="1">
      <c r="A165" s="31"/>
      <c r="B165" s="32"/>
      <c r="C165" s="178" t="s">
        <v>257</v>
      </c>
      <c r="D165" s="178" t="s">
        <v>116</v>
      </c>
      <c r="E165" s="179" t="s">
        <v>258</v>
      </c>
      <c r="F165" s="180" t="s">
        <v>256</v>
      </c>
      <c r="G165" s="181" t="s">
        <v>238</v>
      </c>
      <c r="H165" s="201"/>
      <c r="I165" s="183"/>
      <c r="J165" s="184">
        <f>ROUND(I165*H165,2)</f>
        <v>0</v>
      </c>
      <c r="K165" s="180" t="s">
        <v>120</v>
      </c>
      <c r="L165" s="36"/>
      <c r="M165" s="185" t="s">
        <v>1</v>
      </c>
      <c r="N165" s="186" t="s">
        <v>38</v>
      </c>
      <c r="O165" s="6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89" t="s">
        <v>247</v>
      </c>
      <c r="AT165" s="189" t="s">
        <v>116</v>
      </c>
      <c r="AU165" s="189" t="s">
        <v>80</v>
      </c>
      <c r="AY165" s="14" t="s">
        <v>114</v>
      </c>
      <c r="BE165" s="190">
        <f>IF(N165="základní",J165,0)</f>
        <v>0</v>
      </c>
      <c r="BF165" s="190">
        <f>IF(N165="snížená",J165,0)</f>
        <v>0</v>
      </c>
      <c r="BG165" s="190">
        <f>IF(N165="zákl. přenesená",J165,0)</f>
        <v>0</v>
      </c>
      <c r="BH165" s="190">
        <f>IF(N165="sníž. přenesená",J165,0)</f>
        <v>0</v>
      </c>
      <c r="BI165" s="190">
        <f>IF(N165="nulová",J165,0)</f>
        <v>0</v>
      </c>
      <c r="BJ165" s="14" t="s">
        <v>78</v>
      </c>
      <c r="BK165" s="190">
        <f>ROUND(I165*H165,2)</f>
        <v>0</v>
      </c>
      <c r="BL165" s="14" t="s">
        <v>247</v>
      </c>
      <c r="BM165" s="189" t="s">
        <v>259</v>
      </c>
    </row>
    <row r="166" spans="1:65" s="2" customFormat="1" ht="16.5" customHeight="1">
      <c r="A166" s="31"/>
      <c r="B166" s="32"/>
      <c r="C166" s="178" t="s">
        <v>260</v>
      </c>
      <c r="D166" s="178" t="s">
        <v>116</v>
      </c>
      <c r="E166" s="179" t="s">
        <v>261</v>
      </c>
      <c r="F166" s="180" t="s">
        <v>262</v>
      </c>
      <c r="G166" s="181" t="s">
        <v>238</v>
      </c>
      <c r="H166" s="201"/>
      <c r="I166" s="183"/>
      <c r="J166" s="184">
        <f>ROUND(I166*H166,2)</f>
        <v>0</v>
      </c>
      <c r="K166" s="180" t="s">
        <v>120</v>
      </c>
      <c r="L166" s="36"/>
      <c r="M166" s="185" t="s">
        <v>1</v>
      </c>
      <c r="N166" s="186" t="s">
        <v>38</v>
      </c>
      <c r="O166" s="6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89" t="s">
        <v>247</v>
      </c>
      <c r="AT166" s="189" t="s">
        <v>116</v>
      </c>
      <c r="AU166" s="189" t="s">
        <v>80</v>
      </c>
      <c r="AY166" s="14" t="s">
        <v>114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4" t="s">
        <v>78</v>
      </c>
      <c r="BK166" s="190">
        <f>ROUND(I166*H166,2)</f>
        <v>0</v>
      </c>
      <c r="BL166" s="14" t="s">
        <v>247</v>
      </c>
      <c r="BM166" s="189" t="s">
        <v>263</v>
      </c>
    </row>
    <row r="167" spans="2:63" s="12" customFormat="1" ht="22.75" customHeight="1">
      <c r="B167" s="162"/>
      <c r="C167" s="163"/>
      <c r="D167" s="164" t="s">
        <v>72</v>
      </c>
      <c r="E167" s="176" t="s">
        <v>264</v>
      </c>
      <c r="F167" s="176" t="s">
        <v>265</v>
      </c>
      <c r="G167" s="163"/>
      <c r="H167" s="163"/>
      <c r="I167" s="166"/>
      <c r="J167" s="177">
        <f>BK167</f>
        <v>0</v>
      </c>
      <c r="K167" s="163"/>
      <c r="L167" s="168"/>
      <c r="M167" s="169"/>
      <c r="N167" s="170"/>
      <c r="O167" s="170"/>
      <c r="P167" s="171">
        <f>P168</f>
        <v>0</v>
      </c>
      <c r="Q167" s="170"/>
      <c r="R167" s="171">
        <f>R168</f>
        <v>0</v>
      </c>
      <c r="S167" s="170"/>
      <c r="T167" s="172">
        <f>T168</f>
        <v>0</v>
      </c>
      <c r="AR167" s="173" t="s">
        <v>126</v>
      </c>
      <c r="AT167" s="174" t="s">
        <v>72</v>
      </c>
      <c r="AU167" s="174" t="s">
        <v>78</v>
      </c>
      <c r="AY167" s="173" t="s">
        <v>114</v>
      </c>
      <c r="BK167" s="175">
        <f>BK168</f>
        <v>0</v>
      </c>
    </row>
    <row r="168" spans="1:65" s="2" customFormat="1" ht="16.5" customHeight="1">
      <c r="A168" s="31"/>
      <c r="B168" s="32"/>
      <c r="C168" s="178" t="s">
        <v>266</v>
      </c>
      <c r="D168" s="178" t="s">
        <v>116</v>
      </c>
      <c r="E168" s="179" t="s">
        <v>267</v>
      </c>
      <c r="F168" s="180" t="s">
        <v>265</v>
      </c>
      <c r="G168" s="181" t="s">
        <v>238</v>
      </c>
      <c r="H168" s="201"/>
      <c r="I168" s="183"/>
      <c r="J168" s="184">
        <f>ROUND(I168*H168,2)</f>
        <v>0</v>
      </c>
      <c r="K168" s="180" t="s">
        <v>120</v>
      </c>
      <c r="L168" s="36"/>
      <c r="M168" s="185" t="s">
        <v>1</v>
      </c>
      <c r="N168" s="186" t="s">
        <v>38</v>
      </c>
      <c r="O168" s="6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89" t="s">
        <v>247</v>
      </c>
      <c r="AT168" s="189" t="s">
        <v>116</v>
      </c>
      <c r="AU168" s="189" t="s">
        <v>80</v>
      </c>
      <c r="AY168" s="14" t="s">
        <v>114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4" t="s">
        <v>78</v>
      </c>
      <c r="BK168" s="190">
        <f>ROUND(I168*H168,2)</f>
        <v>0</v>
      </c>
      <c r="BL168" s="14" t="s">
        <v>247</v>
      </c>
      <c r="BM168" s="189" t="s">
        <v>268</v>
      </c>
    </row>
    <row r="169" spans="2:63" s="12" customFormat="1" ht="22.75" customHeight="1">
      <c r="B169" s="162"/>
      <c r="C169" s="163"/>
      <c r="D169" s="164" t="s">
        <v>72</v>
      </c>
      <c r="E169" s="176" t="s">
        <v>269</v>
      </c>
      <c r="F169" s="176" t="s">
        <v>270</v>
      </c>
      <c r="G169" s="163"/>
      <c r="H169" s="163"/>
      <c r="I169" s="166"/>
      <c r="J169" s="177">
        <f>BK169</f>
        <v>0</v>
      </c>
      <c r="K169" s="163"/>
      <c r="L169" s="168"/>
      <c r="M169" s="169"/>
      <c r="N169" s="170"/>
      <c r="O169" s="170"/>
      <c r="P169" s="171">
        <f>P170</f>
        <v>0</v>
      </c>
      <c r="Q169" s="170"/>
      <c r="R169" s="171">
        <f>R170</f>
        <v>0</v>
      </c>
      <c r="S169" s="170"/>
      <c r="T169" s="172">
        <f>T170</f>
        <v>0</v>
      </c>
      <c r="AR169" s="173" t="s">
        <v>126</v>
      </c>
      <c r="AT169" s="174" t="s">
        <v>72</v>
      </c>
      <c r="AU169" s="174" t="s">
        <v>78</v>
      </c>
      <c r="AY169" s="173" t="s">
        <v>114</v>
      </c>
      <c r="BK169" s="175">
        <f>BK170</f>
        <v>0</v>
      </c>
    </row>
    <row r="170" spans="1:65" s="2" customFormat="1" ht="24.15" customHeight="1">
      <c r="A170" s="31"/>
      <c r="B170" s="32"/>
      <c r="C170" s="178" t="s">
        <v>271</v>
      </c>
      <c r="D170" s="178" t="s">
        <v>116</v>
      </c>
      <c r="E170" s="179" t="s">
        <v>272</v>
      </c>
      <c r="F170" s="180" t="s">
        <v>273</v>
      </c>
      <c r="G170" s="181" t="s">
        <v>238</v>
      </c>
      <c r="H170" s="201"/>
      <c r="I170" s="183"/>
      <c r="J170" s="184">
        <f>ROUND(I170*H170,2)</f>
        <v>0</v>
      </c>
      <c r="K170" s="180" t="s">
        <v>274</v>
      </c>
      <c r="L170" s="36"/>
      <c r="M170" s="202" t="s">
        <v>1</v>
      </c>
      <c r="N170" s="203" t="s">
        <v>38</v>
      </c>
      <c r="O170" s="204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89" t="s">
        <v>247</v>
      </c>
      <c r="AT170" s="189" t="s">
        <v>116</v>
      </c>
      <c r="AU170" s="189" t="s">
        <v>80</v>
      </c>
      <c r="AY170" s="14" t="s">
        <v>114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14" t="s">
        <v>78</v>
      </c>
      <c r="BK170" s="190">
        <f>ROUND(I170*H170,2)</f>
        <v>0</v>
      </c>
      <c r="BL170" s="14" t="s">
        <v>247</v>
      </c>
      <c r="BM170" s="189" t="s">
        <v>275</v>
      </c>
    </row>
    <row r="171" spans="1:31" s="2" customFormat="1" ht="7" customHeight="1">
      <c r="A171" s="31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36"/>
      <c r="M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</sheetData>
  <sheetProtection algorithmName="SHA-512" hashValue="N9DygGEXn/c03Onwud40eDWKbw5s9jyehawAT0Kszj5aMrX21VbTYdGhskS3emOdiOYKLnySuBA0FCAZoHAqCg==" saltValue="QqAJsXubR6EPbp11iNE3q3e8O4Yt/Drv49xwD3+XjtUoKFcN12/CkXgrYcvfkyq1vfAJkxrfo3/jFAcp1t5ENg==" spinCount="100000" sheet="1" objects="1" scenarios="1" formatColumns="0" formatRows="0" autoFilter="0"/>
  <autoFilter ref="C123:K170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dcterms:created xsi:type="dcterms:W3CDTF">2024-01-09T08:59:45Z</dcterms:created>
  <dcterms:modified xsi:type="dcterms:W3CDTF">2024-04-30T04:41:58Z</dcterms:modified>
  <cp:category/>
  <cp:version/>
  <cp:contentType/>
  <cp:contentStatus/>
</cp:coreProperties>
</file>