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Rekapitulace stavby" sheetId="1" r:id="rId1"/>
    <sheet name="SmeckyVZT2 - Zakrytí klim..." sheetId="2" r:id="rId2"/>
  </sheets>
  <definedNames>
    <definedName name="_xlnm._FilterDatabase" localSheetId="1" hidden="1">'SmeckyVZT2 - Zakrytí klim...'!$C$121:$K$182</definedName>
    <definedName name="_xlnm.Print_Titles" localSheetId="0">'Rekapitulace stavby'!$92:$92</definedName>
    <definedName name="_xlnm.Print_Titles" localSheetId="1">'SmeckyVZT2 - Zakrytí klim...'!$121:$121</definedName>
    <definedName name="_xlnm.Print_Area" localSheetId="0">'Rekapitulace stavby'!$D$4:$AO$76,'Rekapitulace stavby'!$C$82:$AQ$96</definedName>
    <definedName name="_xlnm.Print_Area" localSheetId="1">'SmeckyVZT2 - Zakrytí klim...'!$C$4:$J$76,'SmeckyVZT2 - Zakrytí klim...'!$C$82:$J$105,'SmeckyVZT2 - Zakrytí klim...'!$C$111:$J$182</definedName>
  </definedNames>
  <calcPr fullCalcOnLoad="1"/>
</workbook>
</file>

<file path=xl/sharedStrings.xml><?xml version="1.0" encoding="utf-8"?>
<sst xmlns="http://schemas.openxmlformats.org/spreadsheetml/2006/main" count="1012" uniqueCount="332">
  <si>
    <t>Export Komplet</t>
  </si>
  <si>
    <t/>
  </si>
  <si>
    <t>2.0</t>
  </si>
  <si>
    <t>ZAMOK</t>
  </si>
  <si>
    <t>False</t>
  </si>
  <si>
    <t>{ab9cef8a-7737-4edc-b45a-062246405b14}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</si>
  <si>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</si>
  <si>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</si>
  <si>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</si>
  <si>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</si>
  <si>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</si>
  <si>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</si>
  <si>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</si>
  <si>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</si>
  <si>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SmeckyVZT2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</si>
  <si>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</si>
  <si>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</si>
  <si>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Zakrytí klima jednotek VeSmečkách 33, Praha 1</t>
  </si>
  <si>
    <t>KSO:</t>
  </si>
  <si>
    <t>CC-CZ:</t>
  </si>
  <si>
    <t>Místo:</t>
  </si>
  <si>
    <t>VeSmečkách 33, Praha 1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</si>
  <si>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</si>
  <si>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</si>
  <si>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</si>
  <si>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</si>
  <si>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</si>
  <si>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</si>
  <si>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</si>
  <si>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</si>
  <si>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</si>
  <si>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</si>
  <si>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</si>
  <si>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</si>
  <si>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</si>
  <si>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</si>
  <si>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</si>
  <si>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</si>
  <si>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</si>
  <si>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</si>
  <si>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</si>
  <si>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</si>
  <si>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</si>
  <si>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</si>
  <si>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</si>
  <si>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</si>
  <si>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</si>
  <si>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</si>
  <si>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</si>
  <si>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</si>
  <si>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</si>
  <si>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</si>
  <si>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</si>
  <si>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</si>
  <si>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</si>
  <si>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</si>
  <si>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</si>
  <si>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</si>
  <si>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</si>
  <si>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</si>
  <si>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</si>
  <si>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</si>
  <si>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</si>
  <si>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</si>
  <si>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</si>
  <si>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</si>
  <si>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</si>
  <si>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</si>
  <si>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</si>
  <si>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</si>
  <si>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</si>
  <si>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</si>
  <si>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</si>
  <si>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</si>
  <si>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</si>
  <si>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</si>
  <si>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</si>
  <si>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</si>
  <si>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</si>
  <si>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</si>
  <si>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</si>
  <si>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</si>
  <si>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</si>
  <si>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</si>
  <si>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</si>
  <si>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</si>
  <si>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</si>
  <si>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</si>
  <si>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</si>
  <si>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</si>
  <si>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</si>
  <si>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</si>
  <si>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</si>
  <si>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</si>
  <si>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</si>
  <si>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</si>
  <si>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</si>
  <si>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</si>
  <si>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</si>
  <si>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</si>
  <si>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</si>
  <si>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</si>
  <si>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</si>
  <si>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</si>
  <si>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</si>
  <si>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</si>
  <si>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</si>
  <si>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</si>
  <si>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</si>
  <si>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</si>
  <si>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</si>
  <si>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</si>
  <si>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</si>
  <si>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</si>
  <si>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</si>
  <si>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</si>
  <si>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941111001</t>
  </si>
  <si>
    <t xml:space="preserve">Lešení - plošina </t>
  </si>
  <si>
    <t>kpl</t>
  </si>
  <si>
    <t>4</t>
  </si>
  <si>
    <t>-649539290</t>
  </si>
  <si>
    <t>952900001</t>
  </si>
  <si>
    <t xml:space="preserve">Zaměření  klima  jednotek </t>
  </si>
  <si>
    <t>ks</t>
  </si>
  <si>
    <t>-1618417888</t>
  </si>
  <si>
    <t>3</t>
  </si>
  <si>
    <t>952900002</t>
  </si>
  <si>
    <t>Pomocné stavební práce</t>
  </si>
  <si>
    <t>1532363500</t>
  </si>
  <si>
    <t>PSV</t>
  </si>
  <si>
    <t>Práce a dodávky PSV</t>
  </si>
  <si>
    <t>767</t>
  </si>
  <si>
    <t>Konstrukce zámečnické</t>
  </si>
  <si>
    <t>767110001</t>
  </si>
  <si>
    <t>Slunolam KR1 výroba rám pevný - dílenská výroba</t>
  </si>
  <si>
    <t>16</t>
  </si>
  <si>
    <t>-1370385094</t>
  </si>
  <si>
    <t>5</t>
  </si>
  <si>
    <t>767110002</t>
  </si>
  <si>
    <t>Slunolam KR2 výroba rám pevný - dílenská výroba</t>
  </si>
  <si>
    <t>2065782334</t>
  </si>
  <si>
    <t>6</t>
  </si>
  <si>
    <t>767110003</t>
  </si>
  <si>
    <t>-1207593875</t>
  </si>
  <si>
    <t>7</t>
  </si>
  <si>
    <t>767110004</t>
  </si>
  <si>
    <t>Slunolam KR4  výroba rám pevný - dílenská výroba</t>
  </si>
  <si>
    <t>2055833406</t>
  </si>
  <si>
    <t>8</t>
  </si>
  <si>
    <t>767110005</t>
  </si>
  <si>
    <t>Slunolam KR5  výroba rám pevný - dílenská výroba</t>
  </si>
  <si>
    <t>649960218</t>
  </si>
  <si>
    <t>767110006</t>
  </si>
  <si>
    <t>Slunolam KR6  výroba rám pevný - dílenská výroba</t>
  </si>
  <si>
    <t>443718943</t>
  </si>
  <si>
    <t>10</t>
  </si>
  <si>
    <t>767110007</t>
  </si>
  <si>
    <t>Slunolam KR7  výroba rám pevný - dílenská výroba</t>
  </si>
  <si>
    <t>-276704521</t>
  </si>
  <si>
    <t>11</t>
  </si>
  <si>
    <t>767110008</t>
  </si>
  <si>
    <t>Slunolam KR8  výroba rám pevný - dílenská výroba</t>
  </si>
  <si>
    <t>748235616</t>
  </si>
  <si>
    <t>767110009</t>
  </si>
  <si>
    <t>Slunolam KR1  výroba rám demontovatelný - dílenská výroba</t>
  </si>
  <si>
    <t>-1242362461</t>
  </si>
  <si>
    <t>13</t>
  </si>
  <si>
    <t>767110010</t>
  </si>
  <si>
    <t>Slunolam KR2  výroba rám demontovatelný - dílenská výroba</t>
  </si>
  <si>
    <t>1424168426</t>
  </si>
  <si>
    <t>14</t>
  </si>
  <si>
    <t>767110011</t>
  </si>
  <si>
    <t>Slunolam KR3  výroba rám demontovatelný - dílenská výroba</t>
  </si>
  <si>
    <t>1784639227</t>
  </si>
  <si>
    <t>15</t>
  </si>
  <si>
    <t>767110012</t>
  </si>
  <si>
    <t>Slunolam KR4  výroba rám demontovatelný - dílenská výroba</t>
  </si>
  <si>
    <t>-350444768</t>
  </si>
  <si>
    <t>767110013</t>
  </si>
  <si>
    <t>Slunolam KR5  výroba rám demontovatelný - dílenská výroba</t>
  </si>
  <si>
    <t>1067779958</t>
  </si>
  <si>
    <t>17</t>
  </si>
  <si>
    <t>767110014</t>
  </si>
  <si>
    <t>Slunolam KR6  výroba rám demontovatelný - dílenská výroba</t>
  </si>
  <si>
    <t>1506995309</t>
  </si>
  <si>
    <t>18</t>
  </si>
  <si>
    <t>767110015</t>
  </si>
  <si>
    <t>Slunolam KR7  výroba rám demontovatelný - dílenská výroba</t>
  </si>
  <si>
    <t>1775365997</t>
  </si>
  <si>
    <t>19</t>
  </si>
  <si>
    <t>767110016</t>
  </si>
  <si>
    <t>Slunolam KR8  výroba rám demontovatelný - dílenská výroba</t>
  </si>
  <si>
    <t>-1720565978</t>
  </si>
  <si>
    <t>20</t>
  </si>
  <si>
    <t>767110017</t>
  </si>
  <si>
    <t>Slunolam KR1 montáž</t>
  </si>
  <si>
    <t>-909082626</t>
  </si>
  <si>
    <t>767110018</t>
  </si>
  <si>
    <t>Slunolam KR2 montáž</t>
  </si>
  <si>
    <t>-497717223</t>
  </si>
  <si>
    <t>22</t>
  </si>
  <si>
    <t>767110019</t>
  </si>
  <si>
    <t>Slunolam KR3 montáž</t>
  </si>
  <si>
    <t>-829784160</t>
  </si>
  <si>
    <t>23</t>
  </si>
  <si>
    <t>767110020</t>
  </si>
  <si>
    <t>Slunolam KR4 montáž</t>
  </si>
  <si>
    <t>596066197</t>
  </si>
  <si>
    <t>24</t>
  </si>
  <si>
    <t>767110021</t>
  </si>
  <si>
    <t>Slunolam KR5 montáž</t>
  </si>
  <si>
    <t>1403432785</t>
  </si>
  <si>
    <t>25</t>
  </si>
  <si>
    <t>767110022</t>
  </si>
  <si>
    <t>Slunolam KR6 montáž</t>
  </si>
  <si>
    <t>375455072</t>
  </si>
  <si>
    <t>26</t>
  </si>
  <si>
    <t>767110023</t>
  </si>
  <si>
    <t>Slunolam KR7 montáž</t>
  </si>
  <si>
    <t>-298183087</t>
  </si>
  <si>
    <t>27</t>
  </si>
  <si>
    <t>767110024</t>
  </si>
  <si>
    <t>Slunolam KR8 montáž</t>
  </si>
  <si>
    <t>26576694</t>
  </si>
  <si>
    <t>28</t>
  </si>
  <si>
    <t>767110025</t>
  </si>
  <si>
    <t>Slunolam KR1 lakování</t>
  </si>
  <si>
    <t>-2028461812</t>
  </si>
  <si>
    <t>29</t>
  </si>
  <si>
    <t>767110026</t>
  </si>
  <si>
    <t>Slunolam KR2 lakování</t>
  </si>
  <si>
    <t>1606782281</t>
  </si>
  <si>
    <t>30</t>
  </si>
  <si>
    <t>767110027</t>
  </si>
  <si>
    <t>Slunolam KR3 lakování</t>
  </si>
  <si>
    <t>-437183183</t>
  </si>
  <si>
    <t>31</t>
  </si>
  <si>
    <t>767110028</t>
  </si>
  <si>
    <t>Slunolam KR4 lakování</t>
  </si>
  <si>
    <t>-2092447761</t>
  </si>
  <si>
    <t>32</t>
  </si>
  <si>
    <t>767110029</t>
  </si>
  <si>
    <t>Slunolam KR5 lakování</t>
  </si>
  <si>
    <t>-1600761113</t>
  </si>
  <si>
    <t>33</t>
  </si>
  <si>
    <t>767110030</t>
  </si>
  <si>
    <t>Slunolam KR6 lakování</t>
  </si>
  <si>
    <t>-1587671492</t>
  </si>
  <si>
    <t>34</t>
  </si>
  <si>
    <t>767110031</t>
  </si>
  <si>
    <t>Slunolam KR7 lakování</t>
  </si>
  <si>
    <t>665855491</t>
  </si>
  <si>
    <t>35</t>
  </si>
  <si>
    <t>767110032</t>
  </si>
  <si>
    <t>Slunolam KR8 lakování</t>
  </si>
  <si>
    <t>1855185765</t>
  </si>
  <si>
    <t>36</t>
  </si>
  <si>
    <t>767110033</t>
  </si>
  <si>
    <t>Slunolam KR1 lamely - dílenská výroba</t>
  </si>
  <si>
    <t>-1081699290</t>
  </si>
  <si>
    <t>37</t>
  </si>
  <si>
    <t>767110034</t>
  </si>
  <si>
    <t>Slunolam KR2 lamely - dílenská výroba</t>
  </si>
  <si>
    <t>1037269450</t>
  </si>
  <si>
    <t>38</t>
  </si>
  <si>
    <t>767110035</t>
  </si>
  <si>
    <t>Slunolam KR3 lamely - dílenská výroba</t>
  </si>
  <si>
    <t>-528242567</t>
  </si>
  <si>
    <t>39</t>
  </si>
  <si>
    <t>767110036</t>
  </si>
  <si>
    <t>Slunolam KR4 lamely - dílenská výroba</t>
  </si>
  <si>
    <t>-1994877892</t>
  </si>
  <si>
    <t>40</t>
  </si>
  <si>
    <t>767110037</t>
  </si>
  <si>
    <t>Slunolam KR5 lamely - dílenská výroba</t>
  </si>
  <si>
    <t>1178123141</t>
  </si>
  <si>
    <t>41</t>
  </si>
  <si>
    <t>767110038</t>
  </si>
  <si>
    <t>Slunolam KR6 lamely - dílenská výroba</t>
  </si>
  <si>
    <t>-1444411320</t>
  </si>
  <si>
    <t>42</t>
  </si>
  <si>
    <t>767110039</t>
  </si>
  <si>
    <t>Slunolam KR7 lamely - dílenská výroba</t>
  </si>
  <si>
    <t>-44171238</t>
  </si>
  <si>
    <t>43</t>
  </si>
  <si>
    <t>767110046</t>
  </si>
  <si>
    <t>Slunolam KR8 lamely - dílenská výroba</t>
  </si>
  <si>
    <t>-200705379</t>
  </si>
  <si>
    <t>44</t>
  </si>
  <si>
    <t>767110041</t>
  </si>
  <si>
    <t>spojovací materiál</t>
  </si>
  <si>
    <t>1317107136</t>
  </si>
  <si>
    <t>VRN</t>
  </si>
  <si>
    <t>Vedlejší rozpočtové náklady</t>
  </si>
  <si>
    <t>VRN3</t>
  </si>
  <si>
    <t>Zařízení staveniště</t>
  </si>
  <si>
    <t>45</t>
  </si>
  <si>
    <t>031002000</t>
  </si>
  <si>
    <t>Související práce pro zařízení staveniště</t>
  </si>
  <si>
    <t>?</t>
  </si>
  <si>
    <t>1024</t>
  </si>
  <si>
    <t>-1220579394</t>
  </si>
  <si>
    <t>VRN4</t>
  </si>
  <si>
    <t>Inženýrská činnost</t>
  </si>
  <si>
    <t>46</t>
  </si>
  <si>
    <t>041103000</t>
  </si>
  <si>
    <t>Autorský dozor projektanta</t>
  </si>
  <si>
    <t>-42429233</t>
  </si>
  <si>
    <t>VRN6</t>
  </si>
  <si>
    <t>Územní vlivy</t>
  </si>
  <si>
    <t>47</t>
  </si>
  <si>
    <t>062002000</t>
  </si>
  <si>
    <t>Ztížené dopravní podmínky</t>
  </si>
  <si>
    <t>…?</t>
  </si>
  <si>
    <t>-681166257</t>
  </si>
  <si>
    <t>48</t>
  </si>
  <si>
    <t>065002000</t>
  </si>
  <si>
    <t>Mimostaveništní doprava materiálů</t>
  </si>
  <si>
    <t>…</t>
  </si>
  <si>
    <t>697600793</t>
  </si>
  <si>
    <t>VRN7</t>
  </si>
  <si>
    <t>Provozní vlivy</t>
  </si>
  <si>
    <t>49</t>
  </si>
  <si>
    <t>071002000</t>
  </si>
  <si>
    <t>Provoz investora, třetích osob</t>
  </si>
  <si>
    <t>-594085982</t>
  </si>
  <si>
    <t>VRN8</t>
  </si>
  <si>
    <t>Přesun stavebních kapacit</t>
  </si>
  <si>
    <t>50</t>
  </si>
  <si>
    <t>081002000</t>
  </si>
  <si>
    <t>Prácae o sobotách a nedělích</t>
  </si>
  <si>
    <t>69280103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</si>
</sst>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66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 locked="0"/>
    </xf>
    <xf numFmtId="49" fontId="3" fillId="3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18" fillId="0" borderId="26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8" fontId="18" fillId="0" borderId="0" xfId="0" applyNumberFormat="1" applyFont="1" applyBorder="1" applyAlignment="1" applyProtection="1">
      <alignment vertical="center"/>
      <protection/>
    </xf>
    <xf numFmtId="4" fontId="1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26" fillId="0" borderId="27" xfId="0" applyNumberFormat="1" applyFont="1" applyBorder="1" applyAlignment="1" applyProtection="1">
      <alignment vertical="center"/>
      <protection/>
    </xf>
    <xf numFmtId="4" fontId="26" fillId="0" borderId="28" xfId="0" applyNumberFormat="1" applyFont="1" applyBorder="1" applyAlignment="1" applyProtection="1">
      <alignment vertical="center"/>
      <protection/>
    </xf>
    <xf numFmtId="168" fontId="26" fillId="0" borderId="28" xfId="0" applyNumberFormat="1" applyFont="1" applyBorder="1" applyAlignment="1" applyProtection="1">
      <alignment vertical="center"/>
      <protection/>
    </xf>
    <xf numFmtId="4" fontId="26" fillId="0" borderId="29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33" borderId="0" xfId="0" applyFont="1" applyFill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0" fillId="33" borderId="22" xfId="0" applyFont="1" applyFill="1" applyBorder="1" applyAlignment="1" applyProtection="1">
      <alignment horizontal="center" vertical="center" wrapText="1"/>
      <protection/>
    </xf>
    <xf numFmtId="0" fontId="20" fillId="33" borderId="23" xfId="0" applyFont="1" applyFill="1" applyBorder="1" applyAlignment="1" applyProtection="1">
      <alignment horizontal="center" vertical="center" wrapText="1"/>
      <protection/>
    </xf>
    <xf numFmtId="0" fontId="20" fillId="33" borderId="24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8" fontId="28" fillId="0" borderId="19" xfId="0" applyNumberFormat="1" applyFont="1" applyBorder="1" applyAlignment="1" applyProtection="1">
      <alignment/>
      <protection/>
    </xf>
    <xf numFmtId="168" fontId="28" fillId="0" borderId="20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2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168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31" xfId="0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169" fontId="20" fillId="0" borderId="31" xfId="0" applyNumberFormat="1" applyFont="1" applyBorder="1" applyAlignment="1" applyProtection="1">
      <alignment vertical="center"/>
      <protection/>
    </xf>
    <xf numFmtId="4" fontId="20" fillId="32" borderId="31" xfId="0" applyNumberFormat="1" applyFont="1" applyFill="1" applyBorder="1" applyAlignment="1" applyProtection="1">
      <alignment vertical="center"/>
      <protection locked="0"/>
    </xf>
    <xf numFmtId="4" fontId="20" fillId="0" borderId="31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1" fillId="32" borderId="26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8" fontId="21" fillId="0" borderId="0" xfId="0" applyNumberFormat="1" applyFont="1" applyBorder="1" applyAlignment="1" applyProtection="1">
      <alignment vertical="center"/>
      <protection/>
    </xf>
    <xf numFmtId="168" fontId="21" fillId="0" borderId="21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32" borderId="27" xfId="0" applyFont="1" applyFill="1" applyBorder="1" applyAlignment="1" applyProtection="1">
      <alignment horizontal="left" vertical="center"/>
      <protection locked="0"/>
    </xf>
    <xf numFmtId="0" fontId="21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8" fontId="21" fillId="0" borderId="28" xfId="0" applyNumberFormat="1" applyFont="1" applyBorder="1" applyAlignment="1" applyProtection="1">
      <alignment vertical="center"/>
      <protection/>
    </xf>
    <xf numFmtId="168" fontId="21" fillId="0" borderId="29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3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left" vertical="center"/>
      <protection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right" vertical="center"/>
      <protection/>
    </xf>
    <xf numFmtId="0" fontId="20" fillId="33" borderId="30" xfId="0" applyFont="1" applyFill="1" applyBorder="1" applyAlignment="1" applyProtection="1">
      <alignment horizontal="left" vertical="center"/>
      <protection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6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3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zoomScalePageLayoutView="0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75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3" t="s">
        <v>6</v>
      </c>
      <c r="BT2" s="13" t="s">
        <v>7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7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01" t="s">
        <v>14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18"/>
      <c r="AL5" s="18"/>
      <c r="AM5" s="18"/>
      <c r="AN5" s="18"/>
      <c r="AO5" s="18"/>
      <c r="AP5" s="18"/>
      <c r="AQ5" s="18"/>
      <c r="AR5" s="16"/>
      <c r="BE5" s="198" t="s">
        <v>15</v>
      </c>
      <c r="BS5" s="13" t="s">
        <v>6</v>
      </c>
    </row>
    <row r="6" spans="2:71" ht="36.7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03" t="s">
        <v>17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18"/>
      <c r="AL6" s="18"/>
      <c r="AM6" s="18"/>
      <c r="AN6" s="18"/>
      <c r="AO6" s="18"/>
      <c r="AP6" s="18"/>
      <c r="AQ6" s="18"/>
      <c r="AR6" s="16"/>
      <c r="BE6" s="199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199"/>
      <c r="BS7" s="13" t="s">
        <v>6</v>
      </c>
    </row>
    <row r="8" spans="2:7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/>
      <c r="AO8" s="18"/>
      <c r="AP8" s="18"/>
      <c r="AQ8" s="18"/>
      <c r="AR8" s="16"/>
      <c r="BE8" s="199"/>
      <c r="BS8" s="13" t="s">
        <v>6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199"/>
      <c r="BS9" s="13" t="s">
        <v>6</v>
      </c>
    </row>
    <row r="10" spans="2:71" ht="12" customHeight="1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1</v>
      </c>
      <c r="AO10" s="18"/>
      <c r="AP10" s="18"/>
      <c r="AQ10" s="18"/>
      <c r="AR10" s="16"/>
      <c r="BE10" s="199"/>
      <c r="BS10" s="13" t="s">
        <v>6</v>
      </c>
    </row>
    <row r="11" spans="2:71" ht="18" customHeight="1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199"/>
      <c r="BS11" s="13" t="s">
        <v>6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199"/>
      <c r="BS12" s="13" t="s">
        <v>6</v>
      </c>
    </row>
    <row r="13" spans="2:71" ht="12" customHeight="1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28</v>
      </c>
      <c r="AO13" s="18"/>
      <c r="AP13" s="18"/>
      <c r="AQ13" s="18"/>
      <c r="AR13" s="16"/>
      <c r="BE13" s="199"/>
      <c r="BS13" s="13" t="s">
        <v>6</v>
      </c>
    </row>
    <row r="14" spans="2:71" ht="12.75">
      <c r="B14" s="17"/>
      <c r="C14" s="18"/>
      <c r="D14" s="18"/>
      <c r="E14" s="204" t="s">
        <v>28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5" t="s">
        <v>26</v>
      </c>
      <c r="AL14" s="18"/>
      <c r="AM14" s="18"/>
      <c r="AN14" s="27" t="s">
        <v>28</v>
      </c>
      <c r="AO14" s="18"/>
      <c r="AP14" s="18"/>
      <c r="AQ14" s="18"/>
      <c r="AR14" s="16"/>
      <c r="BE14" s="199"/>
      <c r="BS14" s="13" t="s">
        <v>6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199"/>
      <c r="BS15" s="13" t="s">
        <v>4</v>
      </c>
    </row>
    <row r="16" spans="2:71" ht="12" customHeight="1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1</v>
      </c>
      <c r="AO16" s="18"/>
      <c r="AP16" s="18"/>
      <c r="AQ16" s="18"/>
      <c r="AR16" s="16"/>
      <c r="BE16" s="199"/>
      <c r="BS16" s="13" t="s">
        <v>4</v>
      </c>
    </row>
    <row r="17" spans="2:71" ht="18" customHeight="1">
      <c r="B17" s="17"/>
      <c r="C17" s="18"/>
      <c r="D17" s="18"/>
      <c r="E17" s="23" t="s">
        <v>25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199"/>
      <c r="BS17" s="13" t="s">
        <v>30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199"/>
      <c r="BS18" s="13" t="s">
        <v>6</v>
      </c>
    </row>
    <row r="19" spans="2:71" ht="12" customHeight="1">
      <c r="B19" s="17"/>
      <c r="C19" s="18"/>
      <c r="D19" s="25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1</v>
      </c>
      <c r="AO19" s="18"/>
      <c r="AP19" s="18"/>
      <c r="AQ19" s="18"/>
      <c r="AR19" s="16"/>
      <c r="BE19" s="199"/>
      <c r="BS19" s="13" t="s">
        <v>6</v>
      </c>
    </row>
    <row r="20" spans="2:71" ht="18" customHeight="1">
      <c r="B20" s="17"/>
      <c r="C20" s="18"/>
      <c r="D20" s="18"/>
      <c r="E20" s="23" t="s">
        <v>25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199"/>
      <c r="BS20" s="13" t="s">
        <v>30</v>
      </c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199"/>
    </row>
    <row r="22" spans="2:57" ht="12" customHeight="1">
      <c r="B22" s="17"/>
      <c r="C22" s="18"/>
      <c r="D22" s="25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199"/>
    </row>
    <row r="23" spans="2:57" ht="16.5" customHeight="1">
      <c r="B23" s="17"/>
      <c r="C23" s="18"/>
      <c r="D23" s="18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18"/>
      <c r="AP23" s="18"/>
      <c r="AQ23" s="18"/>
      <c r="AR23" s="16"/>
      <c r="BE23" s="199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199"/>
    </row>
    <row r="25" spans="2:57" ht="6.7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199"/>
    </row>
    <row r="26" spans="1:57" s="1" customFormat="1" ht="25.5" customHeight="1">
      <c r="A26" s="30"/>
      <c r="B26" s="31"/>
      <c r="C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7">
        <f>ROUND(AG94,2)</f>
        <v>0</v>
      </c>
      <c r="AL26" s="208"/>
      <c r="AM26" s="208"/>
      <c r="AN26" s="208"/>
      <c r="AO26" s="208"/>
      <c r="AP26" s="32"/>
      <c r="AQ26" s="32"/>
      <c r="AR26" s="35"/>
      <c r="BE26" s="199"/>
    </row>
    <row r="27" spans="1:57" s="1" customFormat="1" ht="6.7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199"/>
    </row>
    <row r="28" spans="1:57" s="1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09" t="s">
        <v>34</v>
      </c>
      <c r="M28" s="209"/>
      <c r="N28" s="209"/>
      <c r="O28" s="209"/>
      <c r="P28" s="209"/>
      <c r="Q28" s="32"/>
      <c r="R28" s="32"/>
      <c r="S28" s="32"/>
      <c r="T28" s="32"/>
      <c r="U28" s="32"/>
      <c r="V28" s="32"/>
      <c r="W28" s="209" t="s">
        <v>35</v>
      </c>
      <c r="X28" s="209"/>
      <c r="Y28" s="209"/>
      <c r="Z28" s="209"/>
      <c r="AA28" s="209"/>
      <c r="AB28" s="209"/>
      <c r="AC28" s="209"/>
      <c r="AD28" s="209"/>
      <c r="AE28" s="209"/>
      <c r="AF28" s="32"/>
      <c r="AG28" s="32"/>
      <c r="AH28" s="32"/>
      <c r="AI28" s="32"/>
      <c r="AJ28" s="32"/>
      <c r="AK28" s="209" t="s">
        <v>36</v>
      </c>
      <c r="AL28" s="209"/>
      <c r="AM28" s="209"/>
      <c r="AN28" s="209"/>
      <c r="AO28" s="209"/>
      <c r="AP28" s="32"/>
      <c r="AQ28" s="32"/>
      <c r="AR28" s="35"/>
      <c r="BE28" s="199"/>
    </row>
    <row r="29" spans="2:57" s="2" customFormat="1" ht="14.25" customHeight="1">
      <c r="B29" s="36"/>
      <c r="C29" s="37"/>
      <c r="D29" s="25" t="s">
        <v>37</v>
      </c>
      <c r="E29" s="37"/>
      <c r="F29" s="25" t="s">
        <v>38</v>
      </c>
      <c r="G29" s="37"/>
      <c r="H29" s="37"/>
      <c r="I29" s="37"/>
      <c r="J29" s="37"/>
      <c r="K29" s="37"/>
      <c r="L29" s="197">
        <v>0.21</v>
      </c>
      <c r="M29" s="196"/>
      <c r="N29" s="196"/>
      <c r="O29" s="196"/>
      <c r="P29" s="196"/>
      <c r="Q29" s="37"/>
      <c r="R29" s="37"/>
      <c r="S29" s="37"/>
      <c r="T29" s="37"/>
      <c r="U29" s="37"/>
      <c r="V29" s="37"/>
      <c r="W29" s="195">
        <f>ROUND(AZ94,2)</f>
        <v>0</v>
      </c>
      <c r="X29" s="196"/>
      <c r="Y29" s="196"/>
      <c r="Z29" s="196"/>
      <c r="AA29" s="196"/>
      <c r="AB29" s="196"/>
      <c r="AC29" s="196"/>
      <c r="AD29" s="196"/>
      <c r="AE29" s="196"/>
      <c r="AF29" s="37"/>
      <c r="AG29" s="37"/>
      <c r="AH29" s="37"/>
      <c r="AI29" s="37"/>
      <c r="AJ29" s="37"/>
      <c r="AK29" s="195">
        <f>ROUND(AV94,2)</f>
        <v>0</v>
      </c>
      <c r="AL29" s="196"/>
      <c r="AM29" s="196"/>
      <c r="AN29" s="196"/>
      <c r="AO29" s="196"/>
      <c r="AP29" s="37"/>
      <c r="AQ29" s="37"/>
      <c r="AR29" s="38"/>
      <c r="BE29" s="200"/>
    </row>
    <row r="30" spans="2:57" s="2" customFormat="1" ht="14.25" customHeight="1">
      <c r="B30" s="36"/>
      <c r="C30" s="37"/>
      <c r="D30" s="37"/>
      <c r="E30" s="37"/>
      <c r="F30" s="25" t="s">
        <v>39</v>
      </c>
      <c r="G30" s="37"/>
      <c r="H30" s="37"/>
      <c r="I30" s="37"/>
      <c r="J30" s="37"/>
      <c r="K30" s="37"/>
      <c r="L30" s="197">
        <v>0.12</v>
      </c>
      <c r="M30" s="196"/>
      <c r="N30" s="196"/>
      <c r="O30" s="196"/>
      <c r="P30" s="196"/>
      <c r="Q30" s="37"/>
      <c r="R30" s="37"/>
      <c r="S30" s="37"/>
      <c r="T30" s="37"/>
      <c r="U30" s="37"/>
      <c r="V30" s="37"/>
      <c r="W30" s="195">
        <f>ROUND(BA94,2)</f>
        <v>0</v>
      </c>
      <c r="X30" s="196"/>
      <c r="Y30" s="196"/>
      <c r="Z30" s="196"/>
      <c r="AA30" s="196"/>
      <c r="AB30" s="196"/>
      <c r="AC30" s="196"/>
      <c r="AD30" s="196"/>
      <c r="AE30" s="196"/>
      <c r="AF30" s="37"/>
      <c r="AG30" s="37"/>
      <c r="AH30" s="37"/>
      <c r="AI30" s="37"/>
      <c r="AJ30" s="37"/>
      <c r="AK30" s="195">
        <f>ROUND(AW94,2)</f>
        <v>0</v>
      </c>
      <c r="AL30" s="196"/>
      <c r="AM30" s="196"/>
      <c r="AN30" s="196"/>
      <c r="AO30" s="196"/>
      <c r="AP30" s="37"/>
      <c r="AQ30" s="37"/>
      <c r="AR30" s="38"/>
      <c r="BE30" s="200"/>
    </row>
    <row r="31" spans="2:57" s="2" customFormat="1" ht="14.25" customHeight="1" hidden="1">
      <c r="B31" s="36"/>
      <c r="C31" s="37"/>
      <c r="D31" s="37"/>
      <c r="E31" s="37"/>
      <c r="F31" s="25" t="s">
        <v>40</v>
      </c>
      <c r="G31" s="37"/>
      <c r="H31" s="37"/>
      <c r="I31" s="37"/>
      <c r="J31" s="37"/>
      <c r="K31" s="37"/>
      <c r="L31" s="197">
        <v>0.21</v>
      </c>
      <c r="M31" s="196"/>
      <c r="N31" s="196"/>
      <c r="O31" s="196"/>
      <c r="P31" s="196"/>
      <c r="Q31" s="37"/>
      <c r="R31" s="37"/>
      <c r="S31" s="37"/>
      <c r="T31" s="37"/>
      <c r="U31" s="37"/>
      <c r="V31" s="37"/>
      <c r="W31" s="195">
        <f>ROUND(BB94,2)</f>
        <v>0</v>
      </c>
      <c r="X31" s="196"/>
      <c r="Y31" s="196"/>
      <c r="Z31" s="196"/>
      <c r="AA31" s="196"/>
      <c r="AB31" s="196"/>
      <c r="AC31" s="196"/>
      <c r="AD31" s="196"/>
      <c r="AE31" s="196"/>
      <c r="AF31" s="37"/>
      <c r="AG31" s="37"/>
      <c r="AH31" s="37"/>
      <c r="AI31" s="37"/>
      <c r="AJ31" s="37"/>
      <c r="AK31" s="195">
        <v>0</v>
      </c>
      <c r="AL31" s="196"/>
      <c r="AM31" s="196"/>
      <c r="AN31" s="196"/>
      <c r="AO31" s="196"/>
      <c r="AP31" s="37"/>
      <c r="AQ31" s="37"/>
      <c r="AR31" s="38"/>
      <c r="BE31" s="200"/>
    </row>
    <row r="32" spans="2:57" s="2" customFormat="1" ht="14.25" customHeight="1" hidden="1">
      <c r="B32" s="36"/>
      <c r="C32" s="37"/>
      <c r="D32" s="37"/>
      <c r="E32" s="37"/>
      <c r="F32" s="25" t="s">
        <v>41</v>
      </c>
      <c r="G32" s="37"/>
      <c r="H32" s="37"/>
      <c r="I32" s="37"/>
      <c r="J32" s="37"/>
      <c r="K32" s="37"/>
      <c r="L32" s="197">
        <v>0.12</v>
      </c>
      <c r="M32" s="196"/>
      <c r="N32" s="196"/>
      <c r="O32" s="196"/>
      <c r="P32" s="196"/>
      <c r="Q32" s="37"/>
      <c r="R32" s="37"/>
      <c r="S32" s="37"/>
      <c r="T32" s="37"/>
      <c r="U32" s="37"/>
      <c r="V32" s="37"/>
      <c r="W32" s="195">
        <f>ROUND(BC94,2)</f>
        <v>0</v>
      </c>
      <c r="X32" s="196"/>
      <c r="Y32" s="196"/>
      <c r="Z32" s="196"/>
      <c r="AA32" s="196"/>
      <c r="AB32" s="196"/>
      <c r="AC32" s="196"/>
      <c r="AD32" s="196"/>
      <c r="AE32" s="196"/>
      <c r="AF32" s="37"/>
      <c r="AG32" s="37"/>
      <c r="AH32" s="37"/>
      <c r="AI32" s="37"/>
      <c r="AJ32" s="37"/>
      <c r="AK32" s="195">
        <v>0</v>
      </c>
      <c r="AL32" s="196"/>
      <c r="AM32" s="196"/>
      <c r="AN32" s="196"/>
      <c r="AO32" s="196"/>
      <c r="AP32" s="37"/>
      <c r="AQ32" s="37"/>
      <c r="AR32" s="38"/>
      <c r="BE32" s="200"/>
    </row>
    <row r="33" spans="2:57" s="2" customFormat="1" ht="14.25" customHeight="1" hidden="1">
      <c r="B33" s="36"/>
      <c r="C33" s="37"/>
      <c r="D33" s="37"/>
      <c r="E33" s="37"/>
      <c r="F33" s="25" t="s">
        <v>42</v>
      </c>
      <c r="G33" s="37"/>
      <c r="H33" s="37"/>
      <c r="I33" s="37"/>
      <c r="J33" s="37"/>
      <c r="K33" s="37"/>
      <c r="L33" s="197">
        <v>0</v>
      </c>
      <c r="M33" s="196"/>
      <c r="N33" s="196"/>
      <c r="O33" s="196"/>
      <c r="P33" s="196"/>
      <c r="Q33" s="37"/>
      <c r="R33" s="37"/>
      <c r="S33" s="37"/>
      <c r="T33" s="37"/>
      <c r="U33" s="37"/>
      <c r="V33" s="37"/>
      <c r="W33" s="195">
        <f>ROUND(BD94,2)</f>
        <v>0</v>
      </c>
      <c r="X33" s="196"/>
      <c r="Y33" s="196"/>
      <c r="Z33" s="196"/>
      <c r="AA33" s="196"/>
      <c r="AB33" s="196"/>
      <c r="AC33" s="196"/>
      <c r="AD33" s="196"/>
      <c r="AE33" s="196"/>
      <c r="AF33" s="37"/>
      <c r="AG33" s="37"/>
      <c r="AH33" s="37"/>
      <c r="AI33" s="37"/>
      <c r="AJ33" s="37"/>
      <c r="AK33" s="195">
        <v>0</v>
      </c>
      <c r="AL33" s="196"/>
      <c r="AM33" s="196"/>
      <c r="AN33" s="196"/>
      <c r="AO33" s="196"/>
      <c r="AP33" s="37"/>
      <c r="AQ33" s="37"/>
      <c r="AR33" s="38"/>
      <c r="BE33" s="200"/>
    </row>
    <row r="34" spans="1:57" s="1" customFormat="1" ht="6.7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199"/>
    </row>
    <row r="35" spans="1:57" s="1" customFormat="1" ht="25.5" customHeight="1">
      <c r="A35" s="30"/>
      <c r="B35" s="31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35" t="s">
        <v>45</v>
      </c>
      <c r="Y35" s="211"/>
      <c r="Z35" s="211"/>
      <c r="AA35" s="211"/>
      <c r="AB35" s="211"/>
      <c r="AC35" s="41"/>
      <c r="AD35" s="41"/>
      <c r="AE35" s="41"/>
      <c r="AF35" s="41"/>
      <c r="AG35" s="41"/>
      <c r="AH35" s="41"/>
      <c r="AI35" s="41"/>
      <c r="AJ35" s="41"/>
      <c r="AK35" s="210">
        <f>SUM(AK26:AK33)</f>
        <v>0</v>
      </c>
      <c r="AL35" s="211"/>
      <c r="AM35" s="211"/>
      <c r="AN35" s="211"/>
      <c r="AO35" s="212"/>
      <c r="AP35" s="39"/>
      <c r="AQ35" s="39"/>
      <c r="AR35" s="35"/>
      <c r="BE35" s="30"/>
    </row>
    <row r="36" spans="1:57" s="1" customFormat="1" ht="6.7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1" customFormat="1" ht="14.2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2:44" ht="14.2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2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2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2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2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2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2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2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2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2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2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25" customHeight="1">
      <c r="B49" s="43"/>
      <c r="C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1" customFormat="1" ht="12.75">
      <c r="A60" s="30"/>
      <c r="B60" s="31"/>
      <c r="C60" s="32"/>
      <c r="D60" s="48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48</v>
      </c>
      <c r="AI60" s="34"/>
      <c r="AJ60" s="34"/>
      <c r="AK60" s="34"/>
      <c r="AL60" s="34"/>
      <c r="AM60" s="48" t="s">
        <v>49</v>
      </c>
      <c r="AN60" s="34"/>
      <c r="AO60" s="34"/>
      <c r="AP60" s="32"/>
      <c r="AQ60" s="32"/>
      <c r="AR60" s="35"/>
      <c r="BE60" s="30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1" customFormat="1" ht="12.75">
      <c r="A64" s="30"/>
      <c r="B64" s="31"/>
      <c r="C64" s="32"/>
      <c r="D64" s="45" t="s">
        <v>50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51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1" customFormat="1" ht="12.75">
      <c r="A75" s="30"/>
      <c r="B75" s="31"/>
      <c r="C75" s="32"/>
      <c r="D75" s="48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48</v>
      </c>
      <c r="AI75" s="34"/>
      <c r="AJ75" s="34"/>
      <c r="AK75" s="34"/>
      <c r="AL75" s="34"/>
      <c r="AM75" s="48" t="s">
        <v>49</v>
      </c>
      <c r="AN75" s="34"/>
      <c r="AO75" s="34"/>
      <c r="AP75" s="32"/>
      <c r="AQ75" s="32"/>
      <c r="AR75" s="35"/>
      <c r="BE75" s="30"/>
    </row>
    <row r="76" spans="1:57" s="1" customFormat="1" ht="11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1" customFormat="1" ht="6.7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57" s="1" customFormat="1" ht="6.7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57" s="1" customFormat="1" ht="24.75" customHeight="1">
      <c r="A82" s="30"/>
      <c r="B82" s="31"/>
      <c r="C82" s="19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57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2:44" s="3" customFormat="1" ht="12" customHeight="1">
      <c r="B84" s="54"/>
      <c r="C84" s="25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SmeckyVZT2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4" customFormat="1" ht="36.75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15" t="str">
        <f>K6</f>
        <v>Zakrytí klima jednotek VeSmečkách 33, Praha 1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59"/>
      <c r="AL85" s="59"/>
      <c r="AM85" s="59"/>
      <c r="AN85" s="59"/>
      <c r="AO85" s="59"/>
      <c r="AP85" s="59"/>
      <c r="AQ85" s="59"/>
      <c r="AR85" s="60"/>
    </row>
    <row r="86" spans="1:57" s="1" customFormat="1" ht="6.7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57" s="1" customFormat="1" ht="12" customHeight="1">
      <c r="A87" s="30"/>
      <c r="B87" s="31"/>
      <c r="C87" s="25" t="s">
        <v>20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>VeSmečkách 33, Praha 1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22</v>
      </c>
      <c r="AJ87" s="32"/>
      <c r="AK87" s="32"/>
      <c r="AL87" s="32"/>
      <c r="AM87" s="217">
        <f>IF(AN8="","",AN8)</f>
      </c>
      <c r="AN87" s="217"/>
      <c r="AO87" s="32"/>
      <c r="AP87" s="32"/>
      <c r="AQ87" s="32"/>
      <c r="AR87" s="35"/>
      <c r="BE87" s="30"/>
    </row>
    <row r="88" spans="1:57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57" s="1" customFormat="1" ht="15" customHeight="1">
      <c r="A89" s="30"/>
      <c r="B89" s="31"/>
      <c r="C89" s="25" t="s">
        <v>23</v>
      </c>
      <c r="D89" s="32"/>
      <c r="E89" s="32"/>
      <c r="F89" s="32"/>
      <c r="G89" s="32"/>
      <c r="H89" s="32"/>
      <c r="I89" s="32"/>
      <c r="J89" s="32"/>
      <c r="K89" s="32"/>
      <c r="L89" s="55" t="str">
        <f>IF(E11="","",E11)</f>
        <v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29</v>
      </c>
      <c r="AJ89" s="32"/>
      <c r="AK89" s="32"/>
      <c r="AL89" s="32"/>
      <c r="AM89" s="218" t="str">
        <f>IF(E17="","",E17)</f>
        <v> </v>
      </c>
      <c r="AN89" s="219"/>
      <c r="AO89" s="219"/>
      <c r="AP89" s="219"/>
      <c r="AQ89" s="32"/>
      <c r="AR89" s="35"/>
      <c r="AS89" s="229" t="s">
        <v>53</v>
      </c>
      <c r="AT89" s="230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57" s="1" customFormat="1" ht="15" customHeight="1">
      <c r="A90" s="30"/>
      <c r="B90" s="31"/>
      <c r="C90" s="25" t="s">
        <v>27</v>
      </c>
      <c r="D90" s="32"/>
      <c r="E90" s="32"/>
      <c r="F90" s="32"/>
      <c r="G90" s="32"/>
      <c r="H90" s="32"/>
      <c r="I90" s="32"/>
      <c r="J90" s="32"/>
      <c r="K90" s="32"/>
      <c r="L90" s="55">
        <f>IF(E14="Vyplň údaj","",E14)</f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31</v>
      </c>
      <c r="AJ90" s="32"/>
      <c r="AK90" s="32"/>
      <c r="AL90" s="32"/>
      <c r="AM90" s="218" t="str">
        <f>IF(E20="","",E20)</f>
        <v> </v>
      </c>
      <c r="AN90" s="219"/>
      <c r="AO90" s="219"/>
      <c r="AP90" s="219"/>
      <c r="AQ90" s="32"/>
      <c r="AR90" s="35"/>
      <c r="AS90" s="231"/>
      <c r="AT90" s="232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57" s="1" customFormat="1" ht="10.5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33"/>
      <c r="AT91" s="234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57" s="1" customFormat="1" ht="29.25" customHeight="1">
      <c r="A92" s="30"/>
      <c r="B92" s="31"/>
      <c r="C92" s="224" t="s">
        <v>54</v>
      </c>
      <c r="D92" s="225"/>
      <c r="E92" s="225"/>
      <c r="F92" s="225"/>
      <c r="G92" s="225"/>
      <c r="H92" s="41"/>
      <c r="I92" s="226" t="s">
        <v>55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7" t="s">
        <v>56</v>
      </c>
      <c r="AH92" s="225"/>
      <c r="AI92" s="225"/>
      <c r="AJ92" s="225"/>
      <c r="AK92" s="225"/>
      <c r="AL92" s="225"/>
      <c r="AM92" s="225"/>
      <c r="AN92" s="226" t="s">
        <v>57</v>
      </c>
      <c r="AO92" s="225"/>
      <c r="AP92" s="228"/>
      <c r="AQ92" s="69" t="s">
        <v>58</v>
      </c>
      <c r="AR92" s="35"/>
      <c r="AS92" s="70" t="s">
        <v>59</v>
      </c>
      <c r="AT92" s="71" t="s">
        <v>60</v>
      </c>
      <c r="AU92" s="71" t="s">
        <v>61</v>
      </c>
      <c r="AV92" s="71" t="s">
        <v>62</v>
      </c>
      <c r="AW92" s="71" t="s">
        <v>63</v>
      </c>
      <c r="AX92" s="71" t="s">
        <v>64</v>
      </c>
      <c r="AY92" s="71" t="s">
        <v>65</v>
      </c>
      <c r="AZ92" s="71" t="s">
        <v>66</v>
      </c>
      <c r="BA92" s="71" t="s">
        <v>67</v>
      </c>
      <c r="BB92" s="71" t="s">
        <v>68</v>
      </c>
      <c r="BC92" s="71" t="s">
        <v>69</v>
      </c>
      <c r="BD92" s="72" t="s">
        <v>70</v>
      </c>
      <c r="BE92" s="30"/>
    </row>
    <row r="93" spans="1:57" s="1" customFormat="1" ht="10.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  <c r="BE93" s="30"/>
    </row>
    <row r="94" spans="2:90" s="5" customFormat="1" ht="32.25" customHeight="1">
      <c r="B94" s="76"/>
      <c r="C94" s="77" t="s">
        <v>71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80" t="s">
        <v>1</v>
      </c>
      <c r="AR94" s="81"/>
      <c r="AS94" s="82">
        <f>ROUND(AS95,2)</f>
        <v>0</v>
      </c>
      <c r="AT94" s="83">
        <f>ROUND(SUM(AV94:AW94),2)</f>
        <v>0</v>
      </c>
      <c r="AU94" s="84">
        <f>ROUND(AU95,5)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ROUND(AZ95,2)</f>
        <v>0</v>
      </c>
      <c r="BA94" s="83">
        <f>ROUND(BA95,2)</f>
        <v>0</v>
      </c>
      <c r="BB94" s="83">
        <f>ROUND(BB95,2)</f>
        <v>0</v>
      </c>
      <c r="BC94" s="83">
        <f>ROUND(BC95,2)</f>
        <v>0</v>
      </c>
      <c r="BD94" s="85">
        <f>ROUND(BD95,2)</f>
        <v>0</v>
      </c>
      <c r="BS94" s="86" t="s">
        <v>72</v>
      </c>
      <c r="BT94" s="86" t="s">
        <v>73</v>
      </c>
      <c r="BV94" s="86" t="s">
        <v>74</v>
      </c>
      <c r="BW94" s="86" t="s">
        <v>5</v>
      </c>
      <c r="BX94" s="86" t="s">
        <v>75</v>
      </c>
      <c r="CL94" s="86" t="s">
        <v>1</v>
      </c>
    </row>
    <row r="95" spans="1:90" s="6" customFormat="1" ht="24.75" customHeight="1">
      <c r="A95" s="87" t="s">
        <v>76</v>
      </c>
      <c r="B95" s="88"/>
      <c r="C95" s="89"/>
      <c r="D95" s="222" t="s">
        <v>14</v>
      </c>
      <c r="E95" s="222"/>
      <c r="F95" s="222"/>
      <c r="G95" s="222"/>
      <c r="H95" s="222"/>
      <c r="I95" s="90"/>
      <c r="J95" s="222" t="s">
        <v>17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0">
        <f>'SmeckyVZT2 - Zakrytí klim...'!J28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91" t="s">
        <v>77</v>
      </c>
      <c r="AR95" s="92"/>
      <c r="AS95" s="93">
        <v>0</v>
      </c>
      <c r="AT95" s="94">
        <f>ROUND(SUM(AV95:AW95),2)</f>
        <v>0</v>
      </c>
      <c r="AU95" s="95">
        <f>'SmeckyVZT2 - Zakrytí klim...'!P122</f>
        <v>0</v>
      </c>
      <c r="AV95" s="94">
        <f>'SmeckyVZT2 - Zakrytí klim...'!J31</f>
        <v>0</v>
      </c>
      <c r="AW95" s="94">
        <f>'SmeckyVZT2 - Zakrytí klim...'!J32</f>
        <v>0</v>
      </c>
      <c r="AX95" s="94">
        <f>'SmeckyVZT2 - Zakrytí klim...'!J33</f>
        <v>0</v>
      </c>
      <c r="AY95" s="94">
        <f>'SmeckyVZT2 - Zakrytí klim...'!J34</f>
        <v>0</v>
      </c>
      <c r="AZ95" s="94">
        <f>'SmeckyVZT2 - Zakrytí klim...'!F31</f>
        <v>0</v>
      </c>
      <c r="BA95" s="94">
        <f>'SmeckyVZT2 - Zakrytí klim...'!F32</f>
        <v>0</v>
      </c>
      <c r="BB95" s="94">
        <f>'SmeckyVZT2 - Zakrytí klim...'!F33</f>
        <v>0</v>
      </c>
      <c r="BC95" s="94">
        <f>'SmeckyVZT2 - Zakrytí klim...'!F34</f>
        <v>0</v>
      </c>
      <c r="BD95" s="96">
        <f>'SmeckyVZT2 - Zakrytí klim...'!F35</f>
        <v>0</v>
      </c>
      <c r="BT95" s="97" t="s">
        <v>78</v>
      </c>
      <c r="BU95" s="97" t="s">
        <v>79</v>
      </c>
      <c r="BV95" s="97" t="s">
        <v>74</v>
      </c>
      <c r="BW95" s="97" t="s">
        <v>5</v>
      </c>
      <c r="BX95" s="97" t="s">
        <v>75</v>
      </c>
      <c r="CL95" s="97" t="s">
        <v>1</v>
      </c>
    </row>
    <row r="96" spans="1:57" s="1" customFormat="1" ht="30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1" customFormat="1" ht="6.75" customHeight="1">
      <c r="A97" s="30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sheetProtection sheet="1" objects="1" scenarios="1" formatColumns="0" formatRows="0"/>
  <mergeCells count="42">
    <mergeCell ref="L33:P33"/>
    <mergeCell ref="X35:AB35"/>
    <mergeCell ref="AN95:AP95"/>
    <mergeCell ref="AG95:AM95"/>
    <mergeCell ref="D95:H95"/>
    <mergeCell ref="J95:AF95"/>
    <mergeCell ref="AR2:BE2"/>
    <mergeCell ref="C92:G92"/>
    <mergeCell ref="I92:AF92"/>
    <mergeCell ref="AG92:AM92"/>
    <mergeCell ref="AN92:AP92"/>
    <mergeCell ref="AS89:AT91"/>
    <mergeCell ref="L32:P32"/>
    <mergeCell ref="W31:AE31"/>
    <mergeCell ref="AG94:AM94"/>
    <mergeCell ref="AN94:AP94"/>
    <mergeCell ref="L85:AJ85"/>
    <mergeCell ref="AM87:AN87"/>
    <mergeCell ref="AM89:AP89"/>
    <mergeCell ref="AM90:AP90"/>
    <mergeCell ref="W33:AE33"/>
    <mergeCell ref="AK33:AO33"/>
    <mergeCell ref="AK26:AO26"/>
    <mergeCell ref="L28:P28"/>
    <mergeCell ref="W28:AE28"/>
    <mergeCell ref="AK28:AO28"/>
    <mergeCell ref="W29:AE29"/>
    <mergeCell ref="AK35:AO35"/>
    <mergeCell ref="AK31:AO31"/>
    <mergeCell ref="L31:P31"/>
    <mergeCell ref="W32:AE32"/>
    <mergeCell ref="AK32:AO32"/>
    <mergeCell ref="AK29:AO29"/>
    <mergeCell ref="L29:P29"/>
    <mergeCell ref="W30:AE30"/>
    <mergeCell ref="AK30:AO30"/>
    <mergeCell ref="L30:P30"/>
    <mergeCell ref="BE5:BE34"/>
    <mergeCell ref="K5:AJ5"/>
    <mergeCell ref="K6:AJ6"/>
    <mergeCell ref="E14:AJ14"/>
    <mergeCell ref="E23:AN23"/>
  </mergeCells>
  <hyperlinks>
    <hyperlink ref="A95" location="'SmeckyVZT2 - Zakrytí kli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3" t="s">
        <v>5</v>
      </c>
    </row>
    <row r="3" spans="2:46" ht="6.7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16"/>
      <c r="AT3" s="13" t="s">
        <v>80</v>
      </c>
    </row>
    <row r="4" spans="2:46" ht="24.75" customHeight="1">
      <c r="B4" s="16"/>
      <c r="D4" s="100" t="s">
        <v>81</v>
      </c>
      <c r="L4" s="16"/>
      <c r="M4" s="101" t="s">
        <v>10</v>
      </c>
      <c r="AT4" s="13" t="s">
        <v>4</v>
      </c>
    </row>
    <row r="5" spans="2:12" ht="6.75" customHeight="1">
      <c r="B5" s="16"/>
      <c r="L5" s="16"/>
    </row>
    <row r="6" spans="1:31" s="1" customFormat="1" ht="12" customHeight="1">
      <c r="A6" s="30"/>
      <c r="B6" s="35"/>
      <c r="C6" s="30"/>
      <c r="D6" s="102" t="s">
        <v>16</v>
      </c>
      <c r="E6" s="30"/>
      <c r="F6" s="30"/>
      <c r="G6" s="30"/>
      <c r="H6" s="30"/>
      <c r="I6" s="30"/>
      <c r="J6" s="30"/>
      <c r="K6" s="30"/>
      <c r="L6" s="47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1" customFormat="1" ht="16.5" customHeight="1">
      <c r="A7" s="30"/>
      <c r="B7" s="35"/>
      <c r="C7" s="30"/>
      <c r="D7" s="30"/>
      <c r="E7" s="237" t="s">
        <v>17</v>
      </c>
      <c r="F7" s="238"/>
      <c r="G7" s="238"/>
      <c r="H7" s="238"/>
      <c r="I7" s="30"/>
      <c r="J7" s="30"/>
      <c r="K7" s="30"/>
      <c r="L7" s="47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s="1" customFormat="1" ht="11.25">
      <c r="A8" s="30"/>
      <c r="B8" s="35"/>
      <c r="C8" s="30"/>
      <c r="D8" s="30"/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2" customHeight="1">
      <c r="A9" s="30"/>
      <c r="B9" s="35"/>
      <c r="C9" s="30"/>
      <c r="D9" s="102" t="s">
        <v>18</v>
      </c>
      <c r="E9" s="30"/>
      <c r="F9" s="103" t="s">
        <v>1</v>
      </c>
      <c r="G9" s="30"/>
      <c r="H9" s="30"/>
      <c r="I9" s="102" t="s">
        <v>19</v>
      </c>
      <c r="J9" s="103" t="s">
        <v>1</v>
      </c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2" customHeight="1">
      <c r="A10" s="30"/>
      <c r="B10" s="35"/>
      <c r="C10" s="30"/>
      <c r="D10" s="102" t="s">
        <v>20</v>
      </c>
      <c r="E10" s="30"/>
      <c r="F10" s="103" t="s">
        <v>21</v>
      </c>
      <c r="G10" s="30"/>
      <c r="H10" s="30"/>
      <c r="I10" s="102" t="s">
        <v>22</v>
      </c>
      <c r="J10" s="104">
        <f>'Rekapitulace stavby'!AN8</f>
        <v>0</v>
      </c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0.5" customHeight="1">
      <c r="A11" s="30"/>
      <c r="B11" s="35"/>
      <c r="C11" s="30"/>
      <c r="D11" s="30"/>
      <c r="E11" s="30"/>
      <c r="F11" s="30"/>
      <c r="G11" s="30"/>
      <c r="H11" s="30"/>
      <c r="I11" s="30"/>
      <c r="J11" s="30"/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2" t="s">
        <v>23</v>
      </c>
      <c r="E12" s="30"/>
      <c r="F12" s="30"/>
      <c r="G12" s="30"/>
      <c r="H12" s="30"/>
      <c r="I12" s="102" t="s">
        <v>24</v>
      </c>
      <c r="J12" s="103">
        <f>IF('Rekapitulace stavby'!AN10="","",'Rekapitulace stavby'!AN10)</f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8" customHeight="1">
      <c r="A13" s="30"/>
      <c r="B13" s="35"/>
      <c r="C13" s="30"/>
      <c r="D13" s="30"/>
      <c r="E13" s="103" t="str">
        <f>IF('Rekapitulace stavby'!E11="","",'Rekapitulace stavby'!E11)</f>
        <v> </v>
      </c>
      <c r="F13" s="30"/>
      <c r="G13" s="30"/>
      <c r="H13" s="30"/>
      <c r="I13" s="102" t="s">
        <v>26</v>
      </c>
      <c r="J13" s="103">
        <f>IF('Rekapitulace stavby'!AN11="","",'Rekapitulace stavby'!AN11)</f>
      </c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6.75" customHeight="1">
      <c r="A14" s="30"/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2" customHeight="1">
      <c r="A15" s="30"/>
      <c r="B15" s="35"/>
      <c r="C15" s="30"/>
      <c r="D15" s="102" t="s">
        <v>27</v>
      </c>
      <c r="E15" s="30"/>
      <c r="F15" s="30"/>
      <c r="G15" s="30"/>
      <c r="H15" s="30"/>
      <c r="I15" s="102" t="s">
        <v>24</v>
      </c>
      <c r="J15" s="26" t="str">
        <f>'Rekapitulace stavby'!AN13</f>
        <v>Vyplň údaj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8" customHeight="1">
      <c r="A16" s="30"/>
      <c r="B16" s="35"/>
      <c r="C16" s="30"/>
      <c r="D16" s="30"/>
      <c r="E16" s="239" t="str">
        <f>'Rekapitulace stavby'!E14</f>
        <v>Vyplň údaj</v>
      </c>
      <c r="F16" s="240"/>
      <c r="G16" s="240"/>
      <c r="H16" s="240"/>
      <c r="I16" s="102" t="s">
        <v>26</v>
      </c>
      <c r="J16" s="26" t="str">
        <f>'Rekapitulace stavby'!AN14</f>
        <v>Vyplň údaj</v>
      </c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6.75" customHeight="1">
      <c r="A17" s="30"/>
      <c r="B17" s="35"/>
      <c r="C17" s="30"/>
      <c r="D17" s="30"/>
      <c r="E17" s="30"/>
      <c r="F17" s="30"/>
      <c r="G17" s="30"/>
      <c r="H17" s="30"/>
      <c r="I17" s="30"/>
      <c r="J17" s="30"/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5"/>
      <c r="C18" s="30"/>
      <c r="D18" s="102" t="s">
        <v>29</v>
      </c>
      <c r="E18" s="30"/>
      <c r="F18" s="30"/>
      <c r="G18" s="30"/>
      <c r="H18" s="30"/>
      <c r="I18" s="102" t="s">
        <v>24</v>
      </c>
      <c r="J18" s="103">
        <f>IF('Rekapitulace stavby'!AN16="","",'Rekapitulace stavby'!AN16)</f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5"/>
      <c r="C19" s="30"/>
      <c r="D19" s="30"/>
      <c r="E19" s="103" t="str">
        <f>IF('Rekapitulace stavby'!E17="","",'Rekapitulace stavby'!E17)</f>
        <v> </v>
      </c>
      <c r="F19" s="30"/>
      <c r="G19" s="30"/>
      <c r="H19" s="30"/>
      <c r="I19" s="102" t="s">
        <v>26</v>
      </c>
      <c r="J19" s="103">
        <f>IF('Rekapitulace stavby'!AN17="","",'Rekapitulace stavby'!AN17)</f>
      </c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75" customHeight="1">
      <c r="A20" s="30"/>
      <c r="B20" s="35"/>
      <c r="C20" s="30"/>
      <c r="D20" s="30"/>
      <c r="E20" s="30"/>
      <c r="F20" s="30"/>
      <c r="G20" s="30"/>
      <c r="H20" s="30"/>
      <c r="I20" s="30"/>
      <c r="J20" s="30"/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5"/>
      <c r="C21" s="30"/>
      <c r="D21" s="102" t="s">
        <v>31</v>
      </c>
      <c r="E21" s="30"/>
      <c r="F21" s="30"/>
      <c r="G21" s="30"/>
      <c r="H21" s="30"/>
      <c r="I21" s="102" t="s">
        <v>24</v>
      </c>
      <c r="J21" s="103">
        <f>IF('Rekapitulace stavby'!AN19="","",'Rekapitulace stavby'!AN19)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5"/>
      <c r="C22" s="30"/>
      <c r="D22" s="30"/>
      <c r="E22" s="103" t="str">
        <f>IF('Rekapitulace stavby'!E20="","",'Rekapitulace stavby'!E20)</f>
        <v> </v>
      </c>
      <c r="F22" s="30"/>
      <c r="G22" s="30"/>
      <c r="H22" s="30"/>
      <c r="I22" s="102" t="s">
        <v>26</v>
      </c>
      <c r="J22" s="103">
        <f>IF('Rekapitulace stavby'!AN20="","",'Rekapitulace stavby'!AN20)</f>
      </c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75" customHeight="1">
      <c r="A23" s="30"/>
      <c r="B23" s="35"/>
      <c r="C23" s="30"/>
      <c r="D23" s="30"/>
      <c r="E23" s="30"/>
      <c r="F23" s="30"/>
      <c r="G23" s="30"/>
      <c r="H23" s="30"/>
      <c r="I23" s="30"/>
      <c r="J23" s="30"/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5"/>
      <c r="C24" s="30"/>
      <c r="D24" s="102" t="s">
        <v>32</v>
      </c>
      <c r="E24" s="30"/>
      <c r="F24" s="30"/>
      <c r="G24" s="30"/>
      <c r="H24" s="30"/>
      <c r="I24" s="30"/>
      <c r="J24" s="30"/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7" customFormat="1" ht="16.5" customHeight="1">
      <c r="A25" s="105"/>
      <c r="B25" s="106"/>
      <c r="C25" s="105"/>
      <c r="D25" s="105"/>
      <c r="E25" s="241" t="s">
        <v>1</v>
      </c>
      <c r="F25" s="241"/>
      <c r="G25" s="241"/>
      <c r="H25" s="241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1" customFormat="1" ht="6.75" customHeight="1">
      <c r="A26" s="30"/>
      <c r="B26" s="35"/>
      <c r="C26" s="30"/>
      <c r="D26" s="30"/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75" customHeight="1">
      <c r="A27" s="30"/>
      <c r="B27" s="35"/>
      <c r="C27" s="30"/>
      <c r="D27" s="108"/>
      <c r="E27" s="108"/>
      <c r="F27" s="108"/>
      <c r="G27" s="108"/>
      <c r="H27" s="108"/>
      <c r="I27" s="108"/>
      <c r="J27" s="108"/>
      <c r="K27" s="108"/>
      <c r="L27" s="4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24.75" customHeight="1">
      <c r="A28" s="30"/>
      <c r="B28" s="35"/>
      <c r="C28" s="30"/>
      <c r="D28" s="109" t="s">
        <v>33</v>
      </c>
      <c r="E28" s="30"/>
      <c r="F28" s="30"/>
      <c r="G28" s="30"/>
      <c r="H28" s="30"/>
      <c r="I28" s="30"/>
      <c r="J28" s="110">
        <f>ROUND(J122,2)</f>
        <v>0</v>
      </c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08"/>
      <c r="E29" s="108"/>
      <c r="F29" s="108"/>
      <c r="G29" s="108"/>
      <c r="H29" s="108"/>
      <c r="I29" s="108"/>
      <c r="J29" s="108"/>
      <c r="K29" s="108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4.25" customHeight="1">
      <c r="A30" s="30"/>
      <c r="B30" s="35"/>
      <c r="C30" s="30"/>
      <c r="D30" s="30"/>
      <c r="E30" s="30"/>
      <c r="F30" s="111" t="s">
        <v>35</v>
      </c>
      <c r="G30" s="30"/>
      <c r="H30" s="30"/>
      <c r="I30" s="111" t="s">
        <v>34</v>
      </c>
      <c r="J30" s="111" t="s">
        <v>36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14.25" customHeight="1">
      <c r="A31" s="30"/>
      <c r="B31" s="35"/>
      <c r="C31" s="30"/>
      <c r="D31" s="112" t="s">
        <v>37</v>
      </c>
      <c r="E31" s="102" t="s">
        <v>38</v>
      </c>
      <c r="F31" s="113">
        <f>ROUND((SUM(BE122:BE182)),2)</f>
        <v>0</v>
      </c>
      <c r="G31" s="30"/>
      <c r="H31" s="30"/>
      <c r="I31" s="114">
        <v>0.21</v>
      </c>
      <c r="J31" s="113">
        <f>ROUND(((SUM(BE122:BE182))*I31),2)</f>
        <v>0</v>
      </c>
      <c r="K31" s="30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102" t="s">
        <v>39</v>
      </c>
      <c r="F32" s="113">
        <f>ROUND((SUM(BF122:BF182)),2)</f>
        <v>0</v>
      </c>
      <c r="G32" s="30"/>
      <c r="H32" s="30"/>
      <c r="I32" s="114">
        <v>0.12</v>
      </c>
      <c r="J32" s="113">
        <f>ROUND(((SUM(BF122:BF182))*I32),2)</f>
        <v>0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 hidden="1">
      <c r="A33" s="30"/>
      <c r="B33" s="35"/>
      <c r="C33" s="30"/>
      <c r="D33" s="30"/>
      <c r="E33" s="102" t="s">
        <v>40</v>
      </c>
      <c r="F33" s="113">
        <f>ROUND((SUM(BG122:BG182)),2)</f>
        <v>0</v>
      </c>
      <c r="G33" s="30"/>
      <c r="H33" s="30"/>
      <c r="I33" s="114">
        <v>0.21</v>
      </c>
      <c r="J33" s="113">
        <f>0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 hidden="1">
      <c r="A34" s="30"/>
      <c r="B34" s="35"/>
      <c r="C34" s="30"/>
      <c r="D34" s="30"/>
      <c r="E34" s="102" t="s">
        <v>41</v>
      </c>
      <c r="F34" s="113">
        <f>ROUND((SUM(BH122:BH182)),2)</f>
        <v>0</v>
      </c>
      <c r="G34" s="30"/>
      <c r="H34" s="30"/>
      <c r="I34" s="114">
        <v>0.12</v>
      </c>
      <c r="J34" s="113">
        <f>0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2" t="s">
        <v>42</v>
      </c>
      <c r="F35" s="113">
        <f>ROUND((SUM(BI122:BI182)),2)</f>
        <v>0</v>
      </c>
      <c r="G35" s="30"/>
      <c r="H35" s="30"/>
      <c r="I35" s="114">
        <v>0</v>
      </c>
      <c r="J35" s="113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6.75" customHeight="1">
      <c r="A36" s="30"/>
      <c r="B36" s="35"/>
      <c r="C36" s="30"/>
      <c r="D36" s="30"/>
      <c r="E36" s="30"/>
      <c r="F36" s="30"/>
      <c r="G36" s="30"/>
      <c r="H36" s="30"/>
      <c r="I36" s="30"/>
      <c r="J36" s="30"/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24.75" customHeight="1">
      <c r="A37" s="30"/>
      <c r="B37" s="35"/>
      <c r="C37" s="115"/>
      <c r="D37" s="116" t="s">
        <v>43</v>
      </c>
      <c r="E37" s="117"/>
      <c r="F37" s="117"/>
      <c r="G37" s="118" t="s">
        <v>44</v>
      </c>
      <c r="H37" s="119" t="s">
        <v>45</v>
      </c>
      <c r="I37" s="117"/>
      <c r="J37" s="120">
        <f>SUM(J28:J35)</f>
        <v>0</v>
      </c>
      <c r="K37" s="121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2:12" ht="14.25" customHeight="1">
      <c r="B39" s="16"/>
      <c r="L39" s="16"/>
    </row>
    <row r="40" spans="2:12" ht="14.25" customHeight="1">
      <c r="B40" s="16"/>
      <c r="L40" s="16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2" t="s">
        <v>46</v>
      </c>
      <c r="E50" s="123"/>
      <c r="F50" s="123"/>
      <c r="G50" s="122" t="s">
        <v>47</v>
      </c>
      <c r="H50" s="123"/>
      <c r="I50" s="123"/>
      <c r="J50" s="123"/>
      <c r="K50" s="123"/>
      <c r="L50" s="47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1" customFormat="1" ht="12.75">
      <c r="A61" s="30"/>
      <c r="B61" s="35"/>
      <c r="C61" s="30"/>
      <c r="D61" s="124" t="s">
        <v>48</v>
      </c>
      <c r="E61" s="125"/>
      <c r="F61" s="126" t="s">
        <v>49</v>
      </c>
      <c r="G61" s="124" t="s">
        <v>48</v>
      </c>
      <c r="H61" s="125"/>
      <c r="I61" s="125"/>
      <c r="J61" s="127" t="s">
        <v>49</v>
      </c>
      <c r="K61" s="125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1" customFormat="1" ht="12.75">
      <c r="A65" s="30"/>
      <c r="B65" s="35"/>
      <c r="C65" s="30"/>
      <c r="D65" s="122" t="s">
        <v>50</v>
      </c>
      <c r="E65" s="128"/>
      <c r="F65" s="128"/>
      <c r="G65" s="122" t="s">
        <v>51</v>
      </c>
      <c r="H65" s="128"/>
      <c r="I65" s="128"/>
      <c r="J65" s="128"/>
      <c r="K65" s="128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1" customFormat="1" ht="12.75">
      <c r="A76" s="30"/>
      <c r="B76" s="35"/>
      <c r="C76" s="30"/>
      <c r="D76" s="124" t="s">
        <v>48</v>
      </c>
      <c r="E76" s="125"/>
      <c r="F76" s="126" t="s">
        <v>49</v>
      </c>
      <c r="G76" s="124" t="s">
        <v>48</v>
      </c>
      <c r="H76" s="125"/>
      <c r="I76" s="125"/>
      <c r="J76" s="127" t="s">
        <v>49</v>
      </c>
      <c r="K76" s="125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82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15" t="str">
        <f>E7</f>
        <v>Zakrytí klima jednotek VeSmečkách 33, Praha 1</v>
      </c>
      <c r="F85" s="236"/>
      <c r="G85" s="236"/>
      <c r="H85" s="236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6.7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2" customHeight="1">
      <c r="A87" s="30"/>
      <c r="B87" s="31"/>
      <c r="C87" s="25" t="s">
        <v>20</v>
      </c>
      <c r="D87" s="32"/>
      <c r="E87" s="32"/>
      <c r="F87" s="23" t="str">
        <f>F10</f>
        <v>VeSmečkách 33, Praha 1</v>
      </c>
      <c r="G87" s="32"/>
      <c r="H87" s="32"/>
      <c r="I87" s="25" t="s">
        <v>22</v>
      </c>
      <c r="J87" s="62">
        <f>IF(J10="","",J10)</f>
        <v>0</v>
      </c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5" customHeight="1">
      <c r="A89" s="30"/>
      <c r="B89" s="31"/>
      <c r="C89" s="25" t="s">
        <v>23</v>
      </c>
      <c r="D89" s="32"/>
      <c r="E89" s="32"/>
      <c r="F89" s="23" t="str">
        <f>E13</f>
        <v> </v>
      </c>
      <c r="G89" s="32"/>
      <c r="H89" s="32"/>
      <c r="I89" s="25" t="s">
        <v>29</v>
      </c>
      <c r="J89" s="28" t="str">
        <f>E19</f>
        <v> 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5" customHeight="1">
      <c r="A90" s="30"/>
      <c r="B90" s="31"/>
      <c r="C90" s="25" t="s">
        <v>27</v>
      </c>
      <c r="D90" s="32"/>
      <c r="E90" s="32"/>
      <c r="F90" s="23" t="str">
        <f>IF(E16="","",E16)</f>
        <v>Vyplň údaj</v>
      </c>
      <c r="G90" s="32"/>
      <c r="H90" s="32"/>
      <c r="I90" s="25" t="s">
        <v>31</v>
      </c>
      <c r="J90" s="28" t="str">
        <f>E22</f>
        <v> </v>
      </c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9.75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29.25" customHeight="1">
      <c r="A92" s="30"/>
      <c r="B92" s="31"/>
      <c r="C92" s="133" t="s">
        <v>83</v>
      </c>
      <c r="D92" s="39"/>
      <c r="E92" s="39"/>
      <c r="F92" s="39"/>
      <c r="G92" s="39"/>
      <c r="H92" s="39"/>
      <c r="I92" s="39"/>
      <c r="J92" s="134" t="s">
        <v>84</v>
      </c>
      <c r="K92" s="39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1" customFormat="1" ht="22.5" customHeight="1">
      <c r="A94" s="30"/>
      <c r="B94" s="31"/>
      <c r="C94" s="135" t="s">
        <v>85</v>
      </c>
      <c r="D94" s="32"/>
      <c r="E94" s="32"/>
      <c r="F94" s="32"/>
      <c r="G94" s="32"/>
      <c r="H94" s="32"/>
      <c r="I94" s="32"/>
      <c r="J94" s="79">
        <f>J122</f>
        <v>0</v>
      </c>
      <c r="K94" s="32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3" t="s">
        <v>86</v>
      </c>
    </row>
    <row r="95" spans="2:12" s="8" customFormat="1" ht="24.75" customHeight="1">
      <c r="B95" s="136"/>
      <c r="C95" s="137"/>
      <c r="D95" s="138" t="s">
        <v>87</v>
      </c>
      <c r="E95" s="139"/>
      <c r="F95" s="139"/>
      <c r="G95" s="139"/>
      <c r="H95" s="139"/>
      <c r="I95" s="139"/>
      <c r="J95" s="140">
        <f>J123</f>
        <v>0</v>
      </c>
      <c r="K95" s="137"/>
      <c r="L95" s="141"/>
    </row>
    <row r="96" spans="2:12" s="9" customFormat="1" ht="19.5" customHeight="1">
      <c r="B96" s="142"/>
      <c r="C96" s="143"/>
      <c r="D96" s="144" t="s">
        <v>88</v>
      </c>
      <c r="E96" s="145"/>
      <c r="F96" s="145"/>
      <c r="G96" s="145"/>
      <c r="H96" s="145"/>
      <c r="I96" s="145"/>
      <c r="J96" s="146">
        <f>J124</f>
        <v>0</v>
      </c>
      <c r="K96" s="143"/>
      <c r="L96" s="147"/>
    </row>
    <row r="97" spans="2:12" s="8" customFormat="1" ht="24.75" customHeight="1">
      <c r="B97" s="136"/>
      <c r="C97" s="137"/>
      <c r="D97" s="138" t="s">
        <v>89</v>
      </c>
      <c r="E97" s="139"/>
      <c r="F97" s="139"/>
      <c r="G97" s="139"/>
      <c r="H97" s="139"/>
      <c r="I97" s="139"/>
      <c r="J97" s="140">
        <f>J128</f>
        <v>0</v>
      </c>
      <c r="K97" s="137"/>
      <c r="L97" s="141"/>
    </row>
    <row r="98" spans="2:12" s="9" customFormat="1" ht="19.5" customHeight="1">
      <c r="B98" s="142"/>
      <c r="C98" s="143"/>
      <c r="D98" s="144" t="s">
        <v>90</v>
      </c>
      <c r="E98" s="145"/>
      <c r="F98" s="145"/>
      <c r="G98" s="145"/>
      <c r="H98" s="145"/>
      <c r="I98" s="145"/>
      <c r="J98" s="146">
        <f>J129</f>
        <v>0</v>
      </c>
      <c r="K98" s="143"/>
      <c r="L98" s="147"/>
    </row>
    <row r="99" spans="2:12" s="8" customFormat="1" ht="24.75" customHeight="1">
      <c r="B99" s="136"/>
      <c r="C99" s="137"/>
      <c r="D99" s="138" t="s">
        <v>91</v>
      </c>
      <c r="E99" s="139"/>
      <c r="F99" s="139"/>
      <c r="G99" s="139"/>
      <c r="H99" s="139"/>
      <c r="I99" s="139"/>
      <c r="J99" s="140">
        <f>J171</f>
        <v>0</v>
      </c>
      <c r="K99" s="137"/>
      <c r="L99" s="141"/>
    </row>
    <row r="100" spans="2:12" s="9" customFormat="1" ht="19.5" customHeight="1">
      <c r="B100" s="142"/>
      <c r="C100" s="143"/>
      <c r="D100" s="144" t="s">
        <v>92</v>
      </c>
      <c r="E100" s="145"/>
      <c r="F100" s="145"/>
      <c r="G100" s="145"/>
      <c r="H100" s="145"/>
      <c r="I100" s="145"/>
      <c r="J100" s="146">
        <f>J172</f>
        <v>0</v>
      </c>
      <c r="K100" s="143"/>
      <c r="L100" s="147"/>
    </row>
    <row r="101" spans="2:12" s="9" customFormat="1" ht="19.5" customHeight="1">
      <c r="B101" s="142"/>
      <c r="C101" s="143"/>
      <c r="D101" s="144" t="s">
        <v>93</v>
      </c>
      <c r="E101" s="145"/>
      <c r="F101" s="145"/>
      <c r="G101" s="145"/>
      <c r="H101" s="145"/>
      <c r="I101" s="145"/>
      <c r="J101" s="146">
        <f>J174</f>
        <v>0</v>
      </c>
      <c r="K101" s="143"/>
      <c r="L101" s="147"/>
    </row>
    <row r="102" spans="2:12" s="9" customFormat="1" ht="19.5" customHeight="1">
      <c r="B102" s="142"/>
      <c r="C102" s="143"/>
      <c r="D102" s="144" t="s">
        <v>94</v>
      </c>
      <c r="E102" s="145"/>
      <c r="F102" s="145"/>
      <c r="G102" s="145"/>
      <c r="H102" s="145"/>
      <c r="I102" s="145"/>
      <c r="J102" s="146">
        <f>J176</f>
        <v>0</v>
      </c>
      <c r="K102" s="143"/>
      <c r="L102" s="147"/>
    </row>
    <row r="103" spans="2:12" s="9" customFormat="1" ht="19.5" customHeight="1">
      <c r="B103" s="142"/>
      <c r="C103" s="143"/>
      <c r="D103" s="144" t="s">
        <v>95</v>
      </c>
      <c r="E103" s="145"/>
      <c r="F103" s="145"/>
      <c r="G103" s="145"/>
      <c r="H103" s="145"/>
      <c r="I103" s="145"/>
      <c r="J103" s="146">
        <f>J179</f>
        <v>0</v>
      </c>
      <c r="K103" s="143"/>
      <c r="L103" s="147"/>
    </row>
    <row r="104" spans="2:12" s="9" customFormat="1" ht="19.5" customHeight="1">
      <c r="B104" s="142"/>
      <c r="C104" s="143"/>
      <c r="D104" s="144" t="s">
        <v>96</v>
      </c>
      <c r="E104" s="145"/>
      <c r="F104" s="145"/>
      <c r="G104" s="145"/>
      <c r="H104" s="145"/>
      <c r="I104" s="145"/>
      <c r="J104" s="146">
        <f>J181</f>
        <v>0</v>
      </c>
      <c r="K104" s="143"/>
      <c r="L104" s="147"/>
    </row>
    <row r="105" spans="1:31" s="1" customFormat="1" ht="21.7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1" customFormat="1" ht="6.75" customHeight="1">
      <c r="A106" s="30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1" customFormat="1" ht="6.75" customHeight="1">
      <c r="A110" s="30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" customFormat="1" ht="24.75" customHeight="1">
      <c r="A111" s="30"/>
      <c r="B111" s="31"/>
      <c r="C111" s="19" t="s">
        <v>97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6.7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12" customHeight="1">
      <c r="A113" s="30"/>
      <c r="B113" s="31"/>
      <c r="C113" s="25" t="s">
        <v>16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16.5" customHeight="1">
      <c r="A114" s="30"/>
      <c r="B114" s="31"/>
      <c r="C114" s="32"/>
      <c r="D114" s="32"/>
      <c r="E114" s="215" t="str">
        <f>E7</f>
        <v>Zakrytí klima jednotek VeSmečkách 33, Praha 1</v>
      </c>
      <c r="F114" s="236"/>
      <c r="G114" s="236"/>
      <c r="H114" s="236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6.7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2" customHeight="1">
      <c r="A116" s="30"/>
      <c r="B116" s="31"/>
      <c r="C116" s="25" t="s">
        <v>20</v>
      </c>
      <c r="D116" s="32"/>
      <c r="E116" s="32"/>
      <c r="F116" s="23" t="str">
        <f>F10</f>
        <v>VeSmečkách 33, Praha 1</v>
      </c>
      <c r="G116" s="32"/>
      <c r="H116" s="32"/>
      <c r="I116" s="25" t="s">
        <v>22</v>
      </c>
      <c r="J116" s="62">
        <f>IF(J10="","",J10)</f>
        <v>0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6.7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5" customHeight="1">
      <c r="A118" s="30"/>
      <c r="B118" s="31"/>
      <c r="C118" s="25" t="s">
        <v>23</v>
      </c>
      <c r="D118" s="32"/>
      <c r="E118" s="32"/>
      <c r="F118" s="23" t="str">
        <f>E13</f>
        <v> </v>
      </c>
      <c r="G118" s="32"/>
      <c r="H118" s="32"/>
      <c r="I118" s="25" t="s">
        <v>29</v>
      </c>
      <c r="J118" s="28" t="str">
        <f>E19</f>
        <v> 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15" customHeight="1">
      <c r="A119" s="30"/>
      <c r="B119" s="31"/>
      <c r="C119" s="25" t="s">
        <v>27</v>
      </c>
      <c r="D119" s="32"/>
      <c r="E119" s="32"/>
      <c r="F119" s="23" t="str">
        <f>IF(E16="","",E16)</f>
        <v>Vyplň údaj</v>
      </c>
      <c r="G119" s="32"/>
      <c r="H119" s="32"/>
      <c r="I119" s="25" t="s">
        <v>31</v>
      </c>
      <c r="J119" s="28" t="str">
        <f>E22</f>
        <v> 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9.7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0" customFormat="1" ht="29.25" customHeight="1">
      <c r="A121" s="148"/>
      <c r="B121" s="149"/>
      <c r="C121" s="150" t="s">
        <v>98</v>
      </c>
      <c r="D121" s="151" t="s">
        <v>58</v>
      </c>
      <c r="E121" s="151" t="s">
        <v>54</v>
      </c>
      <c r="F121" s="151" t="s">
        <v>55</v>
      </c>
      <c r="G121" s="151" t="s">
        <v>99</v>
      </c>
      <c r="H121" s="151" t="s">
        <v>100</v>
      </c>
      <c r="I121" s="151" t="s">
        <v>101</v>
      </c>
      <c r="J121" s="152" t="s">
        <v>84</v>
      </c>
      <c r="K121" s="153" t="s">
        <v>102</v>
      </c>
      <c r="L121" s="154"/>
      <c r="M121" s="70" t="s">
        <v>1</v>
      </c>
      <c r="N121" s="71" t="s">
        <v>37</v>
      </c>
      <c r="O121" s="71" t="s">
        <v>103</v>
      </c>
      <c r="P121" s="71" t="s">
        <v>104</v>
      </c>
      <c r="Q121" s="71" t="s">
        <v>105</v>
      </c>
      <c r="R121" s="71" t="s">
        <v>106</v>
      </c>
      <c r="S121" s="71" t="s">
        <v>107</v>
      </c>
      <c r="T121" s="72" t="s">
        <v>108</v>
      </c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</row>
    <row r="122" spans="1:63" s="1" customFormat="1" ht="22.5" customHeight="1">
      <c r="A122" s="30"/>
      <c r="B122" s="31"/>
      <c r="C122" s="77" t="s">
        <v>109</v>
      </c>
      <c r="D122" s="32"/>
      <c r="E122" s="32"/>
      <c r="F122" s="32"/>
      <c r="G122" s="32"/>
      <c r="H122" s="32"/>
      <c r="I122" s="32"/>
      <c r="J122" s="155">
        <f>BK122</f>
        <v>0</v>
      </c>
      <c r="K122" s="32"/>
      <c r="L122" s="35"/>
      <c r="M122" s="73"/>
      <c r="N122" s="156"/>
      <c r="O122" s="74"/>
      <c r="P122" s="157">
        <f>P123+P128+P171</f>
        <v>0</v>
      </c>
      <c r="Q122" s="74"/>
      <c r="R122" s="157">
        <f>R123+R128+R171</f>
        <v>0.006239999999999999</v>
      </c>
      <c r="S122" s="74"/>
      <c r="T122" s="158">
        <f>T123+T128+T171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3" t="s">
        <v>72</v>
      </c>
      <c r="AU122" s="13" t="s">
        <v>86</v>
      </c>
      <c r="BK122" s="159">
        <f>BK123+BK128+BK171</f>
        <v>0</v>
      </c>
    </row>
    <row r="123" spans="2:63" s="11" customFormat="1" ht="25.5" customHeight="1">
      <c r="B123" s="160"/>
      <c r="C123" s="161"/>
      <c r="D123" s="162" t="s">
        <v>72</v>
      </c>
      <c r="E123" s="163" t="s">
        <v>110</v>
      </c>
      <c r="F123" s="163" t="s">
        <v>111</v>
      </c>
      <c r="G123" s="161"/>
      <c r="H123" s="161"/>
      <c r="I123" s="164"/>
      <c r="J123" s="165">
        <f>BK123</f>
        <v>0</v>
      </c>
      <c r="K123" s="161"/>
      <c r="L123" s="166"/>
      <c r="M123" s="167"/>
      <c r="N123" s="168"/>
      <c r="O123" s="168"/>
      <c r="P123" s="169">
        <f>P124</f>
        <v>0</v>
      </c>
      <c r="Q123" s="168"/>
      <c r="R123" s="169">
        <f>R124</f>
        <v>9E-05</v>
      </c>
      <c r="S123" s="168"/>
      <c r="T123" s="170">
        <f>T124</f>
        <v>0</v>
      </c>
      <c r="AR123" s="171" t="s">
        <v>78</v>
      </c>
      <c r="AT123" s="172" t="s">
        <v>72</v>
      </c>
      <c r="AU123" s="172" t="s">
        <v>73</v>
      </c>
      <c r="AY123" s="171" t="s">
        <v>112</v>
      </c>
      <c r="BK123" s="173">
        <f>BK124</f>
        <v>0</v>
      </c>
    </row>
    <row r="124" spans="2:63" s="11" customFormat="1" ht="22.5" customHeight="1">
      <c r="B124" s="160"/>
      <c r="C124" s="161"/>
      <c r="D124" s="162" t="s">
        <v>72</v>
      </c>
      <c r="E124" s="174" t="s">
        <v>113</v>
      </c>
      <c r="F124" s="174" t="s">
        <v>114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SUM(P125:P127)</f>
        <v>0</v>
      </c>
      <c r="Q124" s="168"/>
      <c r="R124" s="169">
        <f>SUM(R125:R127)</f>
        <v>9E-05</v>
      </c>
      <c r="S124" s="168"/>
      <c r="T124" s="170">
        <f>SUM(T125:T127)</f>
        <v>0</v>
      </c>
      <c r="AR124" s="171" t="s">
        <v>78</v>
      </c>
      <c r="AT124" s="172" t="s">
        <v>72</v>
      </c>
      <c r="AU124" s="172" t="s">
        <v>78</v>
      </c>
      <c r="AY124" s="171" t="s">
        <v>112</v>
      </c>
      <c r="BK124" s="173">
        <f>SUM(BK125:BK127)</f>
        <v>0</v>
      </c>
    </row>
    <row r="125" spans="1:65" s="1" customFormat="1" ht="16.5" customHeight="1">
      <c r="A125" s="30"/>
      <c r="B125" s="31"/>
      <c r="C125" s="176" t="s">
        <v>78</v>
      </c>
      <c r="D125" s="176" t="s">
        <v>115</v>
      </c>
      <c r="E125" s="177" t="s">
        <v>116</v>
      </c>
      <c r="F125" s="178" t="s">
        <v>117</v>
      </c>
      <c r="G125" s="179" t="s">
        <v>118</v>
      </c>
      <c r="H125" s="180">
        <v>1</v>
      </c>
      <c r="I125" s="181"/>
      <c r="J125" s="182">
        <f>ROUND(I125*H125,2)</f>
        <v>0</v>
      </c>
      <c r="K125" s="183"/>
      <c r="L125" s="35"/>
      <c r="M125" s="184" t="s">
        <v>1</v>
      </c>
      <c r="N125" s="185" t="s">
        <v>38</v>
      </c>
      <c r="O125" s="67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8" t="s">
        <v>119</v>
      </c>
      <c r="AT125" s="188" t="s">
        <v>115</v>
      </c>
      <c r="AU125" s="188" t="s">
        <v>80</v>
      </c>
      <c r="AY125" s="13" t="s">
        <v>112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3" t="s">
        <v>78</v>
      </c>
      <c r="BK125" s="189">
        <f>ROUND(I125*H125,2)</f>
        <v>0</v>
      </c>
      <c r="BL125" s="13" t="s">
        <v>119</v>
      </c>
      <c r="BM125" s="188" t="s">
        <v>120</v>
      </c>
    </row>
    <row r="126" spans="1:65" s="1" customFormat="1" ht="16.5" customHeight="1">
      <c r="A126" s="30"/>
      <c r="B126" s="31"/>
      <c r="C126" s="176" t="s">
        <v>80</v>
      </c>
      <c r="D126" s="176" t="s">
        <v>115</v>
      </c>
      <c r="E126" s="177" t="s">
        <v>121</v>
      </c>
      <c r="F126" s="178" t="s">
        <v>122</v>
      </c>
      <c r="G126" s="179" t="s">
        <v>123</v>
      </c>
      <c r="H126" s="180">
        <v>8</v>
      </c>
      <c r="I126" s="181"/>
      <c r="J126" s="182">
        <f>ROUND(I126*H126,2)</f>
        <v>0</v>
      </c>
      <c r="K126" s="183"/>
      <c r="L126" s="35"/>
      <c r="M126" s="184" t="s">
        <v>1</v>
      </c>
      <c r="N126" s="185" t="s">
        <v>38</v>
      </c>
      <c r="O126" s="67"/>
      <c r="P126" s="186">
        <f>O126*H126</f>
        <v>0</v>
      </c>
      <c r="Q126" s="186">
        <v>1E-05</v>
      </c>
      <c r="R126" s="186">
        <f>Q126*H126</f>
        <v>8E-05</v>
      </c>
      <c r="S126" s="186">
        <v>0</v>
      </c>
      <c r="T126" s="187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8" t="s">
        <v>119</v>
      </c>
      <c r="AT126" s="188" t="s">
        <v>115</v>
      </c>
      <c r="AU126" s="188" t="s">
        <v>80</v>
      </c>
      <c r="AY126" s="13" t="s">
        <v>112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3" t="s">
        <v>78</v>
      </c>
      <c r="BK126" s="189">
        <f>ROUND(I126*H126,2)</f>
        <v>0</v>
      </c>
      <c r="BL126" s="13" t="s">
        <v>119</v>
      </c>
      <c r="BM126" s="188" t="s">
        <v>124</v>
      </c>
    </row>
    <row r="127" spans="1:65" s="1" customFormat="1" ht="16.5" customHeight="1">
      <c r="A127" s="30"/>
      <c r="B127" s="31"/>
      <c r="C127" s="176" t="s">
        <v>125</v>
      </c>
      <c r="D127" s="176" t="s">
        <v>115</v>
      </c>
      <c r="E127" s="177" t="s">
        <v>126</v>
      </c>
      <c r="F127" s="178" t="s">
        <v>127</v>
      </c>
      <c r="G127" s="179" t="s">
        <v>118</v>
      </c>
      <c r="H127" s="180">
        <v>1</v>
      </c>
      <c r="I127" s="181"/>
      <c r="J127" s="182">
        <f>ROUND(I127*H127,2)</f>
        <v>0</v>
      </c>
      <c r="K127" s="183"/>
      <c r="L127" s="35"/>
      <c r="M127" s="184" t="s">
        <v>1</v>
      </c>
      <c r="N127" s="185" t="s">
        <v>38</v>
      </c>
      <c r="O127" s="67"/>
      <c r="P127" s="186">
        <f>O127*H127</f>
        <v>0</v>
      </c>
      <c r="Q127" s="186">
        <v>1E-05</v>
      </c>
      <c r="R127" s="186">
        <f>Q127*H127</f>
        <v>1E-05</v>
      </c>
      <c r="S127" s="186">
        <v>0</v>
      </c>
      <c r="T127" s="187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88" t="s">
        <v>119</v>
      </c>
      <c r="AT127" s="188" t="s">
        <v>115</v>
      </c>
      <c r="AU127" s="188" t="s">
        <v>80</v>
      </c>
      <c r="AY127" s="13" t="s">
        <v>112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3" t="s">
        <v>78</v>
      </c>
      <c r="BK127" s="189">
        <f>ROUND(I127*H127,2)</f>
        <v>0</v>
      </c>
      <c r="BL127" s="13" t="s">
        <v>119</v>
      </c>
      <c r="BM127" s="188" t="s">
        <v>128</v>
      </c>
    </row>
    <row r="128" spans="2:63" s="11" customFormat="1" ht="25.5" customHeight="1">
      <c r="B128" s="160"/>
      <c r="C128" s="161"/>
      <c r="D128" s="162" t="s">
        <v>72</v>
      </c>
      <c r="E128" s="163" t="s">
        <v>129</v>
      </c>
      <c r="F128" s="163" t="s">
        <v>130</v>
      </c>
      <c r="G128" s="161"/>
      <c r="H128" s="161"/>
      <c r="I128" s="164"/>
      <c r="J128" s="165">
        <f>BK128</f>
        <v>0</v>
      </c>
      <c r="K128" s="161"/>
      <c r="L128" s="166"/>
      <c r="M128" s="167"/>
      <c r="N128" s="168"/>
      <c r="O128" s="168"/>
      <c r="P128" s="169">
        <f>P129</f>
        <v>0</v>
      </c>
      <c r="Q128" s="168"/>
      <c r="R128" s="169">
        <f>R129</f>
        <v>0.006149999999999999</v>
      </c>
      <c r="S128" s="168"/>
      <c r="T128" s="170">
        <f>T129</f>
        <v>0</v>
      </c>
      <c r="AR128" s="171" t="s">
        <v>80</v>
      </c>
      <c r="AT128" s="172" t="s">
        <v>72</v>
      </c>
      <c r="AU128" s="172" t="s">
        <v>73</v>
      </c>
      <c r="AY128" s="171" t="s">
        <v>112</v>
      </c>
      <c r="BK128" s="173">
        <f>BK129</f>
        <v>0</v>
      </c>
    </row>
    <row r="129" spans="2:63" s="11" customFormat="1" ht="22.5" customHeight="1">
      <c r="B129" s="160"/>
      <c r="C129" s="161"/>
      <c r="D129" s="162" t="s">
        <v>72</v>
      </c>
      <c r="E129" s="174" t="s">
        <v>131</v>
      </c>
      <c r="F129" s="174" t="s">
        <v>132</v>
      </c>
      <c r="G129" s="161"/>
      <c r="H129" s="161"/>
      <c r="I129" s="164"/>
      <c r="J129" s="175">
        <f>BK129</f>
        <v>0</v>
      </c>
      <c r="K129" s="161"/>
      <c r="L129" s="166"/>
      <c r="M129" s="167"/>
      <c r="N129" s="168"/>
      <c r="O129" s="168"/>
      <c r="P129" s="169">
        <f>SUM(P130:P170)</f>
        <v>0</v>
      </c>
      <c r="Q129" s="168"/>
      <c r="R129" s="169">
        <f>SUM(R130:R170)</f>
        <v>0.006149999999999999</v>
      </c>
      <c r="S129" s="168"/>
      <c r="T129" s="170">
        <f>SUM(T130:T170)</f>
        <v>0</v>
      </c>
      <c r="AR129" s="171" t="s">
        <v>80</v>
      </c>
      <c r="AT129" s="172" t="s">
        <v>72</v>
      </c>
      <c r="AU129" s="172" t="s">
        <v>78</v>
      </c>
      <c r="AY129" s="171" t="s">
        <v>112</v>
      </c>
      <c r="BK129" s="173">
        <f>SUM(BK130:BK170)</f>
        <v>0</v>
      </c>
    </row>
    <row r="130" spans="1:65" s="1" customFormat="1" ht="21.75" customHeight="1">
      <c r="A130" s="30"/>
      <c r="B130" s="31"/>
      <c r="C130" s="176" t="s">
        <v>119</v>
      </c>
      <c r="D130" s="176" t="s">
        <v>115</v>
      </c>
      <c r="E130" s="177" t="s">
        <v>133</v>
      </c>
      <c r="F130" s="178" t="s">
        <v>134</v>
      </c>
      <c r="G130" s="179" t="s">
        <v>118</v>
      </c>
      <c r="H130" s="180">
        <v>1</v>
      </c>
      <c r="I130" s="181"/>
      <c r="J130" s="182">
        <f aca="true" t="shared" si="0" ref="J130:J170">ROUND(I130*H130,2)</f>
        <v>0</v>
      </c>
      <c r="K130" s="183"/>
      <c r="L130" s="35"/>
      <c r="M130" s="184" t="s">
        <v>1</v>
      </c>
      <c r="N130" s="185" t="s">
        <v>38</v>
      </c>
      <c r="O130" s="67"/>
      <c r="P130" s="186">
        <f aca="true" t="shared" si="1" ref="P130:P170">O130*H130</f>
        <v>0</v>
      </c>
      <c r="Q130" s="186">
        <v>0.00015</v>
      </c>
      <c r="R130" s="186">
        <f aca="true" t="shared" si="2" ref="R130:R170">Q130*H130</f>
        <v>0.00015</v>
      </c>
      <c r="S130" s="186">
        <v>0</v>
      </c>
      <c r="T130" s="187">
        <f aca="true" t="shared" si="3" ref="T130:T170"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88" t="s">
        <v>135</v>
      </c>
      <c r="AT130" s="188" t="s">
        <v>115</v>
      </c>
      <c r="AU130" s="188" t="s">
        <v>80</v>
      </c>
      <c r="AY130" s="13" t="s">
        <v>112</v>
      </c>
      <c r="BE130" s="189">
        <f aca="true" t="shared" si="4" ref="BE130:BE170">IF(N130="základní",J130,0)</f>
        <v>0</v>
      </c>
      <c r="BF130" s="189">
        <f aca="true" t="shared" si="5" ref="BF130:BF170">IF(N130="snížená",J130,0)</f>
        <v>0</v>
      </c>
      <c r="BG130" s="189">
        <f aca="true" t="shared" si="6" ref="BG130:BG170">IF(N130="zákl. přenesená",J130,0)</f>
        <v>0</v>
      </c>
      <c r="BH130" s="189">
        <f aca="true" t="shared" si="7" ref="BH130:BH170">IF(N130="sníž. přenesená",J130,0)</f>
        <v>0</v>
      </c>
      <c r="BI130" s="189">
        <f aca="true" t="shared" si="8" ref="BI130:BI170">IF(N130="nulová",J130,0)</f>
        <v>0</v>
      </c>
      <c r="BJ130" s="13" t="s">
        <v>78</v>
      </c>
      <c r="BK130" s="189">
        <f aca="true" t="shared" si="9" ref="BK130:BK170">ROUND(I130*H130,2)</f>
        <v>0</v>
      </c>
      <c r="BL130" s="13" t="s">
        <v>135</v>
      </c>
      <c r="BM130" s="188" t="s">
        <v>136</v>
      </c>
    </row>
    <row r="131" spans="1:65" s="1" customFormat="1" ht="21.75" customHeight="1">
      <c r="A131" s="30"/>
      <c r="B131" s="31"/>
      <c r="C131" s="176" t="s">
        <v>137</v>
      </c>
      <c r="D131" s="176" t="s">
        <v>115</v>
      </c>
      <c r="E131" s="177" t="s">
        <v>138</v>
      </c>
      <c r="F131" s="178" t="s">
        <v>139</v>
      </c>
      <c r="G131" s="179" t="s">
        <v>118</v>
      </c>
      <c r="H131" s="180">
        <v>1</v>
      </c>
      <c r="I131" s="181"/>
      <c r="J131" s="182">
        <f t="shared" si="0"/>
        <v>0</v>
      </c>
      <c r="K131" s="183"/>
      <c r="L131" s="35"/>
      <c r="M131" s="184" t="s">
        <v>1</v>
      </c>
      <c r="N131" s="185" t="s">
        <v>38</v>
      </c>
      <c r="O131" s="67"/>
      <c r="P131" s="186">
        <f t="shared" si="1"/>
        <v>0</v>
      </c>
      <c r="Q131" s="186">
        <v>0.00015</v>
      </c>
      <c r="R131" s="186">
        <f t="shared" si="2"/>
        <v>0.00015</v>
      </c>
      <c r="S131" s="186">
        <v>0</v>
      </c>
      <c r="T131" s="187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8" t="s">
        <v>135</v>
      </c>
      <c r="AT131" s="188" t="s">
        <v>115</v>
      </c>
      <c r="AU131" s="188" t="s">
        <v>80</v>
      </c>
      <c r="AY131" s="13" t="s">
        <v>112</v>
      </c>
      <c r="BE131" s="189">
        <f t="shared" si="4"/>
        <v>0</v>
      </c>
      <c r="BF131" s="189">
        <f t="shared" si="5"/>
        <v>0</v>
      </c>
      <c r="BG131" s="189">
        <f t="shared" si="6"/>
        <v>0</v>
      </c>
      <c r="BH131" s="189">
        <f t="shared" si="7"/>
        <v>0</v>
      </c>
      <c r="BI131" s="189">
        <f t="shared" si="8"/>
        <v>0</v>
      </c>
      <c r="BJ131" s="13" t="s">
        <v>78</v>
      </c>
      <c r="BK131" s="189">
        <f t="shared" si="9"/>
        <v>0</v>
      </c>
      <c r="BL131" s="13" t="s">
        <v>135</v>
      </c>
      <c r="BM131" s="188" t="s">
        <v>140</v>
      </c>
    </row>
    <row r="132" spans="1:65" s="1" customFormat="1" ht="21.75" customHeight="1">
      <c r="A132" s="30"/>
      <c r="B132" s="31"/>
      <c r="C132" s="176" t="s">
        <v>141</v>
      </c>
      <c r="D132" s="176" t="s">
        <v>115</v>
      </c>
      <c r="E132" s="177" t="s">
        <v>142</v>
      </c>
      <c r="F132" s="178" t="s">
        <v>139</v>
      </c>
      <c r="G132" s="179" t="s">
        <v>118</v>
      </c>
      <c r="H132" s="180">
        <v>1</v>
      </c>
      <c r="I132" s="181"/>
      <c r="J132" s="182">
        <f t="shared" si="0"/>
        <v>0</v>
      </c>
      <c r="K132" s="183"/>
      <c r="L132" s="35"/>
      <c r="M132" s="184" t="s">
        <v>1</v>
      </c>
      <c r="N132" s="185" t="s">
        <v>38</v>
      </c>
      <c r="O132" s="67"/>
      <c r="P132" s="186">
        <f t="shared" si="1"/>
        <v>0</v>
      </c>
      <c r="Q132" s="186">
        <v>0.00015</v>
      </c>
      <c r="R132" s="186">
        <f t="shared" si="2"/>
        <v>0.00015</v>
      </c>
      <c r="S132" s="186">
        <v>0</v>
      </c>
      <c r="T132" s="187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88" t="s">
        <v>135</v>
      </c>
      <c r="AT132" s="188" t="s">
        <v>115</v>
      </c>
      <c r="AU132" s="188" t="s">
        <v>80</v>
      </c>
      <c r="AY132" s="13" t="s">
        <v>112</v>
      </c>
      <c r="BE132" s="189">
        <f t="shared" si="4"/>
        <v>0</v>
      </c>
      <c r="BF132" s="189">
        <f t="shared" si="5"/>
        <v>0</v>
      </c>
      <c r="BG132" s="189">
        <f t="shared" si="6"/>
        <v>0</v>
      </c>
      <c r="BH132" s="189">
        <f t="shared" si="7"/>
        <v>0</v>
      </c>
      <c r="BI132" s="189">
        <f t="shared" si="8"/>
        <v>0</v>
      </c>
      <c r="BJ132" s="13" t="s">
        <v>78</v>
      </c>
      <c r="BK132" s="189">
        <f t="shared" si="9"/>
        <v>0</v>
      </c>
      <c r="BL132" s="13" t="s">
        <v>135</v>
      </c>
      <c r="BM132" s="188" t="s">
        <v>143</v>
      </c>
    </row>
    <row r="133" spans="1:65" s="1" customFormat="1" ht="21.75" customHeight="1">
      <c r="A133" s="30"/>
      <c r="B133" s="31"/>
      <c r="C133" s="176" t="s">
        <v>144</v>
      </c>
      <c r="D133" s="176" t="s">
        <v>115</v>
      </c>
      <c r="E133" s="177" t="s">
        <v>145</v>
      </c>
      <c r="F133" s="178" t="s">
        <v>146</v>
      </c>
      <c r="G133" s="179" t="s">
        <v>118</v>
      </c>
      <c r="H133" s="180">
        <v>1</v>
      </c>
      <c r="I133" s="181"/>
      <c r="J133" s="182">
        <f t="shared" si="0"/>
        <v>0</v>
      </c>
      <c r="K133" s="183"/>
      <c r="L133" s="35"/>
      <c r="M133" s="184" t="s">
        <v>1</v>
      </c>
      <c r="N133" s="185" t="s">
        <v>38</v>
      </c>
      <c r="O133" s="67"/>
      <c r="P133" s="186">
        <f t="shared" si="1"/>
        <v>0</v>
      </c>
      <c r="Q133" s="186">
        <v>0.00015</v>
      </c>
      <c r="R133" s="186">
        <f t="shared" si="2"/>
        <v>0.00015</v>
      </c>
      <c r="S133" s="186">
        <v>0</v>
      </c>
      <c r="T133" s="18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88" t="s">
        <v>135</v>
      </c>
      <c r="AT133" s="188" t="s">
        <v>115</v>
      </c>
      <c r="AU133" s="188" t="s">
        <v>80</v>
      </c>
      <c r="AY133" s="13" t="s">
        <v>112</v>
      </c>
      <c r="BE133" s="189">
        <f t="shared" si="4"/>
        <v>0</v>
      </c>
      <c r="BF133" s="189">
        <f t="shared" si="5"/>
        <v>0</v>
      </c>
      <c r="BG133" s="189">
        <f t="shared" si="6"/>
        <v>0</v>
      </c>
      <c r="BH133" s="189">
        <f t="shared" si="7"/>
        <v>0</v>
      </c>
      <c r="BI133" s="189">
        <f t="shared" si="8"/>
        <v>0</v>
      </c>
      <c r="BJ133" s="13" t="s">
        <v>78</v>
      </c>
      <c r="BK133" s="189">
        <f t="shared" si="9"/>
        <v>0</v>
      </c>
      <c r="BL133" s="13" t="s">
        <v>135</v>
      </c>
      <c r="BM133" s="188" t="s">
        <v>147</v>
      </c>
    </row>
    <row r="134" spans="1:65" s="1" customFormat="1" ht="21.75" customHeight="1">
      <c r="A134" s="30"/>
      <c r="B134" s="31"/>
      <c r="C134" s="176" t="s">
        <v>148</v>
      </c>
      <c r="D134" s="176" t="s">
        <v>115</v>
      </c>
      <c r="E134" s="177" t="s">
        <v>149</v>
      </c>
      <c r="F134" s="178" t="s">
        <v>150</v>
      </c>
      <c r="G134" s="179" t="s">
        <v>118</v>
      </c>
      <c r="H134" s="180">
        <v>1</v>
      </c>
      <c r="I134" s="181"/>
      <c r="J134" s="182">
        <f t="shared" si="0"/>
        <v>0</v>
      </c>
      <c r="K134" s="183"/>
      <c r="L134" s="35"/>
      <c r="M134" s="184" t="s">
        <v>1</v>
      </c>
      <c r="N134" s="185" t="s">
        <v>38</v>
      </c>
      <c r="O134" s="67"/>
      <c r="P134" s="186">
        <f t="shared" si="1"/>
        <v>0</v>
      </c>
      <c r="Q134" s="186">
        <v>0.00015</v>
      </c>
      <c r="R134" s="186">
        <f t="shared" si="2"/>
        <v>0.00015</v>
      </c>
      <c r="S134" s="186">
        <v>0</v>
      </c>
      <c r="T134" s="18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8" t="s">
        <v>135</v>
      </c>
      <c r="AT134" s="188" t="s">
        <v>115</v>
      </c>
      <c r="AU134" s="188" t="s">
        <v>80</v>
      </c>
      <c r="AY134" s="13" t="s">
        <v>112</v>
      </c>
      <c r="BE134" s="189">
        <f t="shared" si="4"/>
        <v>0</v>
      </c>
      <c r="BF134" s="189">
        <f t="shared" si="5"/>
        <v>0</v>
      </c>
      <c r="BG134" s="189">
        <f t="shared" si="6"/>
        <v>0</v>
      </c>
      <c r="BH134" s="189">
        <f t="shared" si="7"/>
        <v>0</v>
      </c>
      <c r="BI134" s="189">
        <f t="shared" si="8"/>
        <v>0</v>
      </c>
      <c r="BJ134" s="13" t="s">
        <v>78</v>
      </c>
      <c r="BK134" s="189">
        <f t="shared" si="9"/>
        <v>0</v>
      </c>
      <c r="BL134" s="13" t="s">
        <v>135</v>
      </c>
      <c r="BM134" s="188" t="s">
        <v>151</v>
      </c>
    </row>
    <row r="135" spans="1:65" s="1" customFormat="1" ht="21.75" customHeight="1">
      <c r="A135" s="30"/>
      <c r="B135" s="31"/>
      <c r="C135" s="176" t="s">
        <v>113</v>
      </c>
      <c r="D135" s="176" t="s">
        <v>115</v>
      </c>
      <c r="E135" s="177" t="s">
        <v>152</v>
      </c>
      <c r="F135" s="178" t="s">
        <v>153</v>
      </c>
      <c r="G135" s="179" t="s">
        <v>118</v>
      </c>
      <c r="H135" s="180">
        <v>1</v>
      </c>
      <c r="I135" s="181"/>
      <c r="J135" s="182">
        <f t="shared" si="0"/>
        <v>0</v>
      </c>
      <c r="K135" s="183"/>
      <c r="L135" s="35"/>
      <c r="M135" s="184" t="s">
        <v>1</v>
      </c>
      <c r="N135" s="185" t="s">
        <v>38</v>
      </c>
      <c r="O135" s="67"/>
      <c r="P135" s="186">
        <f t="shared" si="1"/>
        <v>0</v>
      </c>
      <c r="Q135" s="186">
        <v>0.00015</v>
      </c>
      <c r="R135" s="186">
        <f t="shared" si="2"/>
        <v>0.00015</v>
      </c>
      <c r="S135" s="186">
        <v>0</v>
      </c>
      <c r="T135" s="18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8" t="s">
        <v>135</v>
      </c>
      <c r="AT135" s="188" t="s">
        <v>115</v>
      </c>
      <c r="AU135" s="188" t="s">
        <v>80</v>
      </c>
      <c r="AY135" s="13" t="s">
        <v>112</v>
      </c>
      <c r="BE135" s="189">
        <f t="shared" si="4"/>
        <v>0</v>
      </c>
      <c r="BF135" s="189">
        <f t="shared" si="5"/>
        <v>0</v>
      </c>
      <c r="BG135" s="189">
        <f t="shared" si="6"/>
        <v>0</v>
      </c>
      <c r="BH135" s="189">
        <f t="shared" si="7"/>
        <v>0</v>
      </c>
      <c r="BI135" s="189">
        <f t="shared" si="8"/>
        <v>0</v>
      </c>
      <c r="BJ135" s="13" t="s">
        <v>78</v>
      </c>
      <c r="BK135" s="189">
        <f t="shared" si="9"/>
        <v>0</v>
      </c>
      <c r="BL135" s="13" t="s">
        <v>135</v>
      </c>
      <c r="BM135" s="188" t="s">
        <v>154</v>
      </c>
    </row>
    <row r="136" spans="1:65" s="1" customFormat="1" ht="21.75" customHeight="1">
      <c r="A136" s="30"/>
      <c r="B136" s="31"/>
      <c r="C136" s="176" t="s">
        <v>155</v>
      </c>
      <c r="D136" s="176" t="s">
        <v>115</v>
      </c>
      <c r="E136" s="177" t="s">
        <v>156</v>
      </c>
      <c r="F136" s="178" t="s">
        <v>157</v>
      </c>
      <c r="G136" s="179" t="s">
        <v>118</v>
      </c>
      <c r="H136" s="180">
        <v>1</v>
      </c>
      <c r="I136" s="181"/>
      <c r="J136" s="182">
        <f t="shared" si="0"/>
        <v>0</v>
      </c>
      <c r="K136" s="183"/>
      <c r="L136" s="35"/>
      <c r="M136" s="184" t="s">
        <v>1</v>
      </c>
      <c r="N136" s="185" t="s">
        <v>38</v>
      </c>
      <c r="O136" s="67"/>
      <c r="P136" s="186">
        <f t="shared" si="1"/>
        <v>0</v>
      </c>
      <c r="Q136" s="186">
        <v>0.00015</v>
      </c>
      <c r="R136" s="186">
        <f t="shared" si="2"/>
        <v>0.00015</v>
      </c>
      <c r="S136" s="186">
        <v>0</v>
      </c>
      <c r="T136" s="18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88" t="s">
        <v>135</v>
      </c>
      <c r="AT136" s="188" t="s">
        <v>115</v>
      </c>
      <c r="AU136" s="188" t="s">
        <v>80</v>
      </c>
      <c r="AY136" s="13" t="s">
        <v>112</v>
      </c>
      <c r="BE136" s="189">
        <f t="shared" si="4"/>
        <v>0</v>
      </c>
      <c r="BF136" s="189">
        <f t="shared" si="5"/>
        <v>0</v>
      </c>
      <c r="BG136" s="189">
        <f t="shared" si="6"/>
        <v>0</v>
      </c>
      <c r="BH136" s="189">
        <f t="shared" si="7"/>
        <v>0</v>
      </c>
      <c r="BI136" s="189">
        <f t="shared" si="8"/>
        <v>0</v>
      </c>
      <c r="BJ136" s="13" t="s">
        <v>78</v>
      </c>
      <c r="BK136" s="189">
        <f t="shared" si="9"/>
        <v>0</v>
      </c>
      <c r="BL136" s="13" t="s">
        <v>135</v>
      </c>
      <c r="BM136" s="188" t="s">
        <v>158</v>
      </c>
    </row>
    <row r="137" spans="1:65" s="1" customFormat="1" ht="21.75" customHeight="1">
      <c r="A137" s="30"/>
      <c r="B137" s="31"/>
      <c r="C137" s="176" t="s">
        <v>159</v>
      </c>
      <c r="D137" s="176" t="s">
        <v>115</v>
      </c>
      <c r="E137" s="177" t="s">
        <v>160</v>
      </c>
      <c r="F137" s="178" t="s">
        <v>161</v>
      </c>
      <c r="G137" s="179" t="s">
        <v>118</v>
      </c>
      <c r="H137" s="180">
        <v>1</v>
      </c>
      <c r="I137" s="181"/>
      <c r="J137" s="182">
        <f t="shared" si="0"/>
        <v>0</v>
      </c>
      <c r="K137" s="183"/>
      <c r="L137" s="35"/>
      <c r="M137" s="184" t="s">
        <v>1</v>
      </c>
      <c r="N137" s="185" t="s">
        <v>38</v>
      </c>
      <c r="O137" s="67"/>
      <c r="P137" s="186">
        <f t="shared" si="1"/>
        <v>0</v>
      </c>
      <c r="Q137" s="186">
        <v>0.00015</v>
      </c>
      <c r="R137" s="186">
        <f t="shared" si="2"/>
        <v>0.00015</v>
      </c>
      <c r="S137" s="186">
        <v>0</v>
      </c>
      <c r="T137" s="18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8" t="s">
        <v>135</v>
      </c>
      <c r="AT137" s="188" t="s">
        <v>115</v>
      </c>
      <c r="AU137" s="188" t="s">
        <v>80</v>
      </c>
      <c r="AY137" s="13" t="s">
        <v>112</v>
      </c>
      <c r="BE137" s="189">
        <f t="shared" si="4"/>
        <v>0</v>
      </c>
      <c r="BF137" s="189">
        <f t="shared" si="5"/>
        <v>0</v>
      </c>
      <c r="BG137" s="189">
        <f t="shared" si="6"/>
        <v>0</v>
      </c>
      <c r="BH137" s="189">
        <f t="shared" si="7"/>
        <v>0</v>
      </c>
      <c r="BI137" s="189">
        <f t="shared" si="8"/>
        <v>0</v>
      </c>
      <c r="BJ137" s="13" t="s">
        <v>78</v>
      </c>
      <c r="BK137" s="189">
        <f t="shared" si="9"/>
        <v>0</v>
      </c>
      <c r="BL137" s="13" t="s">
        <v>135</v>
      </c>
      <c r="BM137" s="188" t="s">
        <v>162</v>
      </c>
    </row>
    <row r="138" spans="1:65" s="1" customFormat="1" ht="24" customHeight="1">
      <c r="A138" s="30"/>
      <c r="B138" s="31"/>
      <c r="C138" s="176" t="s">
        <v>8</v>
      </c>
      <c r="D138" s="176" t="s">
        <v>115</v>
      </c>
      <c r="E138" s="177" t="s">
        <v>163</v>
      </c>
      <c r="F138" s="178" t="s">
        <v>164</v>
      </c>
      <c r="G138" s="179" t="s">
        <v>118</v>
      </c>
      <c r="H138" s="180">
        <v>1</v>
      </c>
      <c r="I138" s="181"/>
      <c r="J138" s="182">
        <f t="shared" si="0"/>
        <v>0</v>
      </c>
      <c r="K138" s="183"/>
      <c r="L138" s="35"/>
      <c r="M138" s="184" t="s">
        <v>1</v>
      </c>
      <c r="N138" s="185" t="s">
        <v>38</v>
      </c>
      <c r="O138" s="67"/>
      <c r="P138" s="186">
        <f t="shared" si="1"/>
        <v>0</v>
      </c>
      <c r="Q138" s="186">
        <v>0.00015</v>
      </c>
      <c r="R138" s="186">
        <f t="shared" si="2"/>
        <v>0.00015</v>
      </c>
      <c r="S138" s="186">
        <v>0</v>
      </c>
      <c r="T138" s="18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88" t="s">
        <v>135</v>
      </c>
      <c r="AT138" s="188" t="s">
        <v>115</v>
      </c>
      <c r="AU138" s="188" t="s">
        <v>80</v>
      </c>
      <c r="AY138" s="13" t="s">
        <v>112</v>
      </c>
      <c r="BE138" s="189">
        <f t="shared" si="4"/>
        <v>0</v>
      </c>
      <c r="BF138" s="189">
        <f t="shared" si="5"/>
        <v>0</v>
      </c>
      <c r="BG138" s="189">
        <f t="shared" si="6"/>
        <v>0</v>
      </c>
      <c r="BH138" s="189">
        <f t="shared" si="7"/>
        <v>0</v>
      </c>
      <c r="BI138" s="189">
        <f t="shared" si="8"/>
        <v>0</v>
      </c>
      <c r="BJ138" s="13" t="s">
        <v>78</v>
      </c>
      <c r="BK138" s="189">
        <f t="shared" si="9"/>
        <v>0</v>
      </c>
      <c r="BL138" s="13" t="s">
        <v>135</v>
      </c>
      <c r="BM138" s="188" t="s">
        <v>165</v>
      </c>
    </row>
    <row r="139" spans="1:65" s="1" customFormat="1" ht="24" customHeight="1">
      <c r="A139" s="30"/>
      <c r="B139" s="31"/>
      <c r="C139" s="176" t="s">
        <v>166</v>
      </c>
      <c r="D139" s="176" t="s">
        <v>115</v>
      </c>
      <c r="E139" s="177" t="s">
        <v>167</v>
      </c>
      <c r="F139" s="178" t="s">
        <v>168</v>
      </c>
      <c r="G139" s="179" t="s">
        <v>118</v>
      </c>
      <c r="H139" s="180">
        <v>1</v>
      </c>
      <c r="I139" s="181"/>
      <c r="J139" s="182">
        <f t="shared" si="0"/>
        <v>0</v>
      </c>
      <c r="K139" s="183"/>
      <c r="L139" s="35"/>
      <c r="M139" s="184" t="s">
        <v>1</v>
      </c>
      <c r="N139" s="185" t="s">
        <v>38</v>
      </c>
      <c r="O139" s="67"/>
      <c r="P139" s="186">
        <f t="shared" si="1"/>
        <v>0</v>
      </c>
      <c r="Q139" s="186">
        <v>0.00015</v>
      </c>
      <c r="R139" s="186">
        <f t="shared" si="2"/>
        <v>0.00015</v>
      </c>
      <c r="S139" s="186">
        <v>0</v>
      </c>
      <c r="T139" s="18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88" t="s">
        <v>135</v>
      </c>
      <c r="AT139" s="188" t="s">
        <v>115</v>
      </c>
      <c r="AU139" s="188" t="s">
        <v>80</v>
      </c>
      <c r="AY139" s="13" t="s">
        <v>112</v>
      </c>
      <c r="BE139" s="189">
        <f t="shared" si="4"/>
        <v>0</v>
      </c>
      <c r="BF139" s="189">
        <f t="shared" si="5"/>
        <v>0</v>
      </c>
      <c r="BG139" s="189">
        <f t="shared" si="6"/>
        <v>0</v>
      </c>
      <c r="BH139" s="189">
        <f t="shared" si="7"/>
        <v>0</v>
      </c>
      <c r="BI139" s="189">
        <f t="shared" si="8"/>
        <v>0</v>
      </c>
      <c r="BJ139" s="13" t="s">
        <v>78</v>
      </c>
      <c r="BK139" s="189">
        <f t="shared" si="9"/>
        <v>0</v>
      </c>
      <c r="BL139" s="13" t="s">
        <v>135</v>
      </c>
      <c r="BM139" s="188" t="s">
        <v>169</v>
      </c>
    </row>
    <row r="140" spans="1:65" s="1" customFormat="1" ht="24" customHeight="1">
      <c r="A140" s="30"/>
      <c r="B140" s="31"/>
      <c r="C140" s="176" t="s">
        <v>170</v>
      </c>
      <c r="D140" s="176" t="s">
        <v>115</v>
      </c>
      <c r="E140" s="177" t="s">
        <v>171</v>
      </c>
      <c r="F140" s="178" t="s">
        <v>172</v>
      </c>
      <c r="G140" s="179" t="s">
        <v>118</v>
      </c>
      <c r="H140" s="180">
        <v>1</v>
      </c>
      <c r="I140" s="181"/>
      <c r="J140" s="182">
        <f t="shared" si="0"/>
        <v>0</v>
      </c>
      <c r="K140" s="183"/>
      <c r="L140" s="35"/>
      <c r="M140" s="184" t="s">
        <v>1</v>
      </c>
      <c r="N140" s="185" t="s">
        <v>38</v>
      </c>
      <c r="O140" s="67"/>
      <c r="P140" s="186">
        <f t="shared" si="1"/>
        <v>0</v>
      </c>
      <c r="Q140" s="186">
        <v>0.00015</v>
      </c>
      <c r="R140" s="186">
        <f t="shared" si="2"/>
        <v>0.00015</v>
      </c>
      <c r="S140" s="186">
        <v>0</v>
      </c>
      <c r="T140" s="18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8" t="s">
        <v>135</v>
      </c>
      <c r="AT140" s="188" t="s">
        <v>115</v>
      </c>
      <c r="AU140" s="188" t="s">
        <v>80</v>
      </c>
      <c r="AY140" s="13" t="s">
        <v>112</v>
      </c>
      <c r="BE140" s="189">
        <f t="shared" si="4"/>
        <v>0</v>
      </c>
      <c r="BF140" s="189">
        <f t="shared" si="5"/>
        <v>0</v>
      </c>
      <c r="BG140" s="189">
        <f t="shared" si="6"/>
        <v>0</v>
      </c>
      <c r="BH140" s="189">
        <f t="shared" si="7"/>
        <v>0</v>
      </c>
      <c r="BI140" s="189">
        <f t="shared" si="8"/>
        <v>0</v>
      </c>
      <c r="BJ140" s="13" t="s">
        <v>78</v>
      </c>
      <c r="BK140" s="189">
        <f t="shared" si="9"/>
        <v>0</v>
      </c>
      <c r="BL140" s="13" t="s">
        <v>135</v>
      </c>
      <c r="BM140" s="188" t="s">
        <v>173</v>
      </c>
    </row>
    <row r="141" spans="1:65" s="1" customFormat="1" ht="24" customHeight="1">
      <c r="A141" s="30"/>
      <c r="B141" s="31"/>
      <c r="C141" s="176" t="s">
        <v>174</v>
      </c>
      <c r="D141" s="176" t="s">
        <v>115</v>
      </c>
      <c r="E141" s="177" t="s">
        <v>175</v>
      </c>
      <c r="F141" s="178" t="s">
        <v>176</v>
      </c>
      <c r="G141" s="179" t="s">
        <v>118</v>
      </c>
      <c r="H141" s="180">
        <v>1</v>
      </c>
      <c r="I141" s="181"/>
      <c r="J141" s="182">
        <f t="shared" si="0"/>
        <v>0</v>
      </c>
      <c r="K141" s="183"/>
      <c r="L141" s="35"/>
      <c r="M141" s="184" t="s">
        <v>1</v>
      </c>
      <c r="N141" s="185" t="s">
        <v>38</v>
      </c>
      <c r="O141" s="67"/>
      <c r="P141" s="186">
        <f t="shared" si="1"/>
        <v>0</v>
      </c>
      <c r="Q141" s="186">
        <v>0.00015</v>
      </c>
      <c r="R141" s="186">
        <f t="shared" si="2"/>
        <v>0.00015</v>
      </c>
      <c r="S141" s="186">
        <v>0</v>
      </c>
      <c r="T141" s="18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88" t="s">
        <v>135</v>
      </c>
      <c r="AT141" s="188" t="s">
        <v>115</v>
      </c>
      <c r="AU141" s="188" t="s">
        <v>80</v>
      </c>
      <c r="AY141" s="13" t="s">
        <v>112</v>
      </c>
      <c r="BE141" s="189">
        <f t="shared" si="4"/>
        <v>0</v>
      </c>
      <c r="BF141" s="189">
        <f t="shared" si="5"/>
        <v>0</v>
      </c>
      <c r="BG141" s="189">
        <f t="shared" si="6"/>
        <v>0</v>
      </c>
      <c r="BH141" s="189">
        <f t="shared" si="7"/>
        <v>0</v>
      </c>
      <c r="BI141" s="189">
        <f t="shared" si="8"/>
        <v>0</v>
      </c>
      <c r="BJ141" s="13" t="s">
        <v>78</v>
      </c>
      <c r="BK141" s="189">
        <f t="shared" si="9"/>
        <v>0</v>
      </c>
      <c r="BL141" s="13" t="s">
        <v>135</v>
      </c>
      <c r="BM141" s="188" t="s">
        <v>177</v>
      </c>
    </row>
    <row r="142" spans="1:65" s="1" customFormat="1" ht="24" customHeight="1">
      <c r="A142" s="30"/>
      <c r="B142" s="31"/>
      <c r="C142" s="176" t="s">
        <v>135</v>
      </c>
      <c r="D142" s="176" t="s">
        <v>115</v>
      </c>
      <c r="E142" s="177" t="s">
        <v>178</v>
      </c>
      <c r="F142" s="178" t="s">
        <v>179</v>
      </c>
      <c r="G142" s="179" t="s">
        <v>118</v>
      </c>
      <c r="H142" s="180">
        <v>1</v>
      </c>
      <c r="I142" s="181"/>
      <c r="J142" s="182">
        <f t="shared" si="0"/>
        <v>0</v>
      </c>
      <c r="K142" s="183"/>
      <c r="L142" s="35"/>
      <c r="M142" s="184" t="s">
        <v>1</v>
      </c>
      <c r="N142" s="185" t="s">
        <v>38</v>
      </c>
      <c r="O142" s="67"/>
      <c r="P142" s="186">
        <f t="shared" si="1"/>
        <v>0</v>
      </c>
      <c r="Q142" s="186">
        <v>0.00015</v>
      </c>
      <c r="R142" s="186">
        <f t="shared" si="2"/>
        <v>0.00015</v>
      </c>
      <c r="S142" s="186">
        <v>0</v>
      </c>
      <c r="T142" s="18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88" t="s">
        <v>135</v>
      </c>
      <c r="AT142" s="188" t="s">
        <v>115</v>
      </c>
      <c r="AU142" s="188" t="s">
        <v>80</v>
      </c>
      <c r="AY142" s="13" t="s">
        <v>112</v>
      </c>
      <c r="BE142" s="189">
        <f t="shared" si="4"/>
        <v>0</v>
      </c>
      <c r="BF142" s="189">
        <f t="shared" si="5"/>
        <v>0</v>
      </c>
      <c r="BG142" s="189">
        <f t="shared" si="6"/>
        <v>0</v>
      </c>
      <c r="BH142" s="189">
        <f t="shared" si="7"/>
        <v>0</v>
      </c>
      <c r="BI142" s="189">
        <f t="shared" si="8"/>
        <v>0</v>
      </c>
      <c r="BJ142" s="13" t="s">
        <v>78</v>
      </c>
      <c r="BK142" s="189">
        <f t="shared" si="9"/>
        <v>0</v>
      </c>
      <c r="BL142" s="13" t="s">
        <v>135</v>
      </c>
      <c r="BM142" s="188" t="s">
        <v>180</v>
      </c>
    </row>
    <row r="143" spans="1:65" s="1" customFormat="1" ht="24" customHeight="1">
      <c r="A143" s="30"/>
      <c r="B143" s="31"/>
      <c r="C143" s="176" t="s">
        <v>181</v>
      </c>
      <c r="D143" s="176" t="s">
        <v>115</v>
      </c>
      <c r="E143" s="177" t="s">
        <v>182</v>
      </c>
      <c r="F143" s="178" t="s">
        <v>183</v>
      </c>
      <c r="G143" s="179" t="s">
        <v>118</v>
      </c>
      <c r="H143" s="180">
        <v>1</v>
      </c>
      <c r="I143" s="181"/>
      <c r="J143" s="182">
        <f t="shared" si="0"/>
        <v>0</v>
      </c>
      <c r="K143" s="183"/>
      <c r="L143" s="35"/>
      <c r="M143" s="184" t="s">
        <v>1</v>
      </c>
      <c r="N143" s="185" t="s">
        <v>38</v>
      </c>
      <c r="O143" s="67"/>
      <c r="P143" s="186">
        <f t="shared" si="1"/>
        <v>0</v>
      </c>
      <c r="Q143" s="186">
        <v>0.00015</v>
      </c>
      <c r="R143" s="186">
        <f t="shared" si="2"/>
        <v>0.00015</v>
      </c>
      <c r="S143" s="186">
        <v>0</v>
      </c>
      <c r="T143" s="18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8" t="s">
        <v>135</v>
      </c>
      <c r="AT143" s="188" t="s">
        <v>115</v>
      </c>
      <c r="AU143" s="188" t="s">
        <v>80</v>
      </c>
      <c r="AY143" s="13" t="s">
        <v>112</v>
      </c>
      <c r="BE143" s="189">
        <f t="shared" si="4"/>
        <v>0</v>
      </c>
      <c r="BF143" s="189">
        <f t="shared" si="5"/>
        <v>0</v>
      </c>
      <c r="BG143" s="189">
        <f t="shared" si="6"/>
        <v>0</v>
      </c>
      <c r="BH143" s="189">
        <f t="shared" si="7"/>
        <v>0</v>
      </c>
      <c r="BI143" s="189">
        <f t="shared" si="8"/>
        <v>0</v>
      </c>
      <c r="BJ143" s="13" t="s">
        <v>78</v>
      </c>
      <c r="BK143" s="189">
        <f t="shared" si="9"/>
        <v>0</v>
      </c>
      <c r="BL143" s="13" t="s">
        <v>135</v>
      </c>
      <c r="BM143" s="188" t="s">
        <v>184</v>
      </c>
    </row>
    <row r="144" spans="1:65" s="1" customFormat="1" ht="24" customHeight="1">
      <c r="A144" s="30"/>
      <c r="B144" s="31"/>
      <c r="C144" s="176" t="s">
        <v>185</v>
      </c>
      <c r="D144" s="176" t="s">
        <v>115</v>
      </c>
      <c r="E144" s="177" t="s">
        <v>186</v>
      </c>
      <c r="F144" s="178" t="s">
        <v>187</v>
      </c>
      <c r="G144" s="179" t="s">
        <v>118</v>
      </c>
      <c r="H144" s="180">
        <v>1</v>
      </c>
      <c r="I144" s="181"/>
      <c r="J144" s="182">
        <f t="shared" si="0"/>
        <v>0</v>
      </c>
      <c r="K144" s="183"/>
      <c r="L144" s="35"/>
      <c r="M144" s="184" t="s">
        <v>1</v>
      </c>
      <c r="N144" s="185" t="s">
        <v>38</v>
      </c>
      <c r="O144" s="67"/>
      <c r="P144" s="186">
        <f t="shared" si="1"/>
        <v>0</v>
      </c>
      <c r="Q144" s="186">
        <v>0.00015</v>
      </c>
      <c r="R144" s="186">
        <f t="shared" si="2"/>
        <v>0.00015</v>
      </c>
      <c r="S144" s="186">
        <v>0</v>
      </c>
      <c r="T144" s="18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88" t="s">
        <v>135</v>
      </c>
      <c r="AT144" s="188" t="s">
        <v>115</v>
      </c>
      <c r="AU144" s="188" t="s">
        <v>80</v>
      </c>
      <c r="AY144" s="13" t="s">
        <v>112</v>
      </c>
      <c r="BE144" s="189">
        <f t="shared" si="4"/>
        <v>0</v>
      </c>
      <c r="BF144" s="189">
        <f t="shared" si="5"/>
        <v>0</v>
      </c>
      <c r="BG144" s="189">
        <f t="shared" si="6"/>
        <v>0</v>
      </c>
      <c r="BH144" s="189">
        <f t="shared" si="7"/>
        <v>0</v>
      </c>
      <c r="BI144" s="189">
        <f t="shared" si="8"/>
        <v>0</v>
      </c>
      <c r="BJ144" s="13" t="s">
        <v>78</v>
      </c>
      <c r="BK144" s="189">
        <f t="shared" si="9"/>
        <v>0</v>
      </c>
      <c r="BL144" s="13" t="s">
        <v>135</v>
      </c>
      <c r="BM144" s="188" t="s">
        <v>188</v>
      </c>
    </row>
    <row r="145" spans="1:65" s="1" customFormat="1" ht="24" customHeight="1">
      <c r="A145" s="30"/>
      <c r="B145" s="31"/>
      <c r="C145" s="176" t="s">
        <v>189</v>
      </c>
      <c r="D145" s="176" t="s">
        <v>115</v>
      </c>
      <c r="E145" s="177" t="s">
        <v>190</v>
      </c>
      <c r="F145" s="178" t="s">
        <v>191</v>
      </c>
      <c r="G145" s="179" t="s">
        <v>118</v>
      </c>
      <c r="H145" s="180">
        <v>1</v>
      </c>
      <c r="I145" s="181"/>
      <c r="J145" s="182">
        <f t="shared" si="0"/>
        <v>0</v>
      </c>
      <c r="K145" s="183"/>
      <c r="L145" s="35"/>
      <c r="M145" s="184" t="s">
        <v>1</v>
      </c>
      <c r="N145" s="185" t="s">
        <v>38</v>
      </c>
      <c r="O145" s="67"/>
      <c r="P145" s="186">
        <f t="shared" si="1"/>
        <v>0</v>
      </c>
      <c r="Q145" s="186">
        <v>0.00015</v>
      </c>
      <c r="R145" s="186">
        <f t="shared" si="2"/>
        <v>0.00015</v>
      </c>
      <c r="S145" s="186">
        <v>0</v>
      </c>
      <c r="T145" s="18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8" t="s">
        <v>135</v>
      </c>
      <c r="AT145" s="188" t="s">
        <v>115</v>
      </c>
      <c r="AU145" s="188" t="s">
        <v>80</v>
      </c>
      <c r="AY145" s="13" t="s">
        <v>112</v>
      </c>
      <c r="BE145" s="189">
        <f t="shared" si="4"/>
        <v>0</v>
      </c>
      <c r="BF145" s="189">
        <f t="shared" si="5"/>
        <v>0</v>
      </c>
      <c r="BG145" s="189">
        <f t="shared" si="6"/>
        <v>0</v>
      </c>
      <c r="BH145" s="189">
        <f t="shared" si="7"/>
        <v>0</v>
      </c>
      <c r="BI145" s="189">
        <f t="shared" si="8"/>
        <v>0</v>
      </c>
      <c r="BJ145" s="13" t="s">
        <v>78</v>
      </c>
      <c r="BK145" s="189">
        <f t="shared" si="9"/>
        <v>0</v>
      </c>
      <c r="BL145" s="13" t="s">
        <v>135</v>
      </c>
      <c r="BM145" s="188" t="s">
        <v>192</v>
      </c>
    </row>
    <row r="146" spans="1:65" s="1" customFormat="1" ht="16.5" customHeight="1">
      <c r="A146" s="30"/>
      <c r="B146" s="31"/>
      <c r="C146" s="176" t="s">
        <v>193</v>
      </c>
      <c r="D146" s="176" t="s">
        <v>115</v>
      </c>
      <c r="E146" s="177" t="s">
        <v>194</v>
      </c>
      <c r="F146" s="178" t="s">
        <v>195</v>
      </c>
      <c r="G146" s="179" t="s">
        <v>118</v>
      </c>
      <c r="H146" s="180">
        <v>1</v>
      </c>
      <c r="I146" s="181"/>
      <c r="J146" s="182">
        <f t="shared" si="0"/>
        <v>0</v>
      </c>
      <c r="K146" s="183"/>
      <c r="L146" s="35"/>
      <c r="M146" s="184" t="s">
        <v>1</v>
      </c>
      <c r="N146" s="185" t="s">
        <v>38</v>
      </c>
      <c r="O146" s="67"/>
      <c r="P146" s="186">
        <f t="shared" si="1"/>
        <v>0</v>
      </c>
      <c r="Q146" s="186">
        <v>0.00015</v>
      </c>
      <c r="R146" s="186">
        <f t="shared" si="2"/>
        <v>0.00015</v>
      </c>
      <c r="S146" s="186">
        <v>0</v>
      </c>
      <c r="T146" s="18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8" t="s">
        <v>135</v>
      </c>
      <c r="AT146" s="188" t="s">
        <v>115</v>
      </c>
      <c r="AU146" s="188" t="s">
        <v>80</v>
      </c>
      <c r="AY146" s="13" t="s">
        <v>112</v>
      </c>
      <c r="BE146" s="189">
        <f t="shared" si="4"/>
        <v>0</v>
      </c>
      <c r="BF146" s="189">
        <f t="shared" si="5"/>
        <v>0</v>
      </c>
      <c r="BG146" s="189">
        <f t="shared" si="6"/>
        <v>0</v>
      </c>
      <c r="BH146" s="189">
        <f t="shared" si="7"/>
        <v>0</v>
      </c>
      <c r="BI146" s="189">
        <f t="shared" si="8"/>
        <v>0</v>
      </c>
      <c r="BJ146" s="13" t="s">
        <v>78</v>
      </c>
      <c r="BK146" s="189">
        <f t="shared" si="9"/>
        <v>0</v>
      </c>
      <c r="BL146" s="13" t="s">
        <v>135</v>
      </c>
      <c r="BM146" s="188" t="s">
        <v>196</v>
      </c>
    </row>
    <row r="147" spans="1:65" s="1" customFormat="1" ht="16.5" customHeight="1">
      <c r="A147" s="30"/>
      <c r="B147" s="31"/>
      <c r="C147" s="176" t="s">
        <v>7</v>
      </c>
      <c r="D147" s="176" t="s">
        <v>115</v>
      </c>
      <c r="E147" s="177" t="s">
        <v>197</v>
      </c>
      <c r="F147" s="178" t="s">
        <v>198</v>
      </c>
      <c r="G147" s="179" t="s">
        <v>118</v>
      </c>
      <c r="H147" s="180">
        <v>1</v>
      </c>
      <c r="I147" s="181"/>
      <c r="J147" s="182">
        <f t="shared" si="0"/>
        <v>0</v>
      </c>
      <c r="K147" s="183"/>
      <c r="L147" s="35"/>
      <c r="M147" s="184" t="s">
        <v>1</v>
      </c>
      <c r="N147" s="185" t="s">
        <v>38</v>
      </c>
      <c r="O147" s="67"/>
      <c r="P147" s="186">
        <f t="shared" si="1"/>
        <v>0</v>
      </c>
      <c r="Q147" s="186">
        <v>0.00015</v>
      </c>
      <c r="R147" s="186">
        <f t="shared" si="2"/>
        <v>0.00015</v>
      </c>
      <c r="S147" s="186">
        <v>0</v>
      </c>
      <c r="T147" s="18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88" t="s">
        <v>135</v>
      </c>
      <c r="AT147" s="188" t="s">
        <v>115</v>
      </c>
      <c r="AU147" s="188" t="s">
        <v>80</v>
      </c>
      <c r="AY147" s="13" t="s">
        <v>112</v>
      </c>
      <c r="BE147" s="189">
        <f t="shared" si="4"/>
        <v>0</v>
      </c>
      <c r="BF147" s="189">
        <f t="shared" si="5"/>
        <v>0</v>
      </c>
      <c r="BG147" s="189">
        <f t="shared" si="6"/>
        <v>0</v>
      </c>
      <c r="BH147" s="189">
        <f t="shared" si="7"/>
        <v>0</v>
      </c>
      <c r="BI147" s="189">
        <f t="shared" si="8"/>
        <v>0</v>
      </c>
      <c r="BJ147" s="13" t="s">
        <v>78</v>
      </c>
      <c r="BK147" s="189">
        <f t="shared" si="9"/>
        <v>0</v>
      </c>
      <c r="BL147" s="13" t="s">
        <v>135</v>
      </c>
      <c r="BM147" s="188" t="s">
        <v>199</v>
      </c>
    </row>
    <row r="148" spans="1:65" s="1" customFormat="1" ht="16.5" customHeight="1">
      <c r="A148" s="30"/>
      <c r="B148" s="31"/>
      <c r="C148" s="176" t="s">
        <v>200</v>
      </c>
      <c r="D148" s="176" t="s">
        <v>115</v>
      </c>
      <c r="E148" s="177" t="s">
        <v>201</v>
      </c>
      <c r="F148" s="178" t="s">
        <v>202</v>
      </c>
      <c r="G148" s="179" t="s">
        <v>118</v>
      </c>
      <c r="H148" s="180">
        <v>1</v>
      </c>
      <c r="I148" s="181"/>
      <c r="J148" s="182">
        <f t="shared" si="0"/>
        <v>0</v>
      </c>
      <c r="K148" s="183"/>
      <c r="L148" s="35"/>
      <c r="M148" s="184" t="s">
        <v>1</v>
      </c>
      <c r="N148" s="185" t="s">
        <v>38</v>
      </c>
      <c r="O148" s="67"/>
      <c r="P148" s="186">
        <f t="shared" si="1"/>
        <v>0</v>
      </c>
      <c r="Q148" s="186">
        <v>0.00015</v>
      </c>
      <c r="R148" s="186">
        <f t="shared" si="2"/>
        <v>0.00015</v>
      </c>
      <c r="S148" s="186">
        <v>0</v>
      </c>
      <c r="T148" s="18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8" t="s">
        <v>135</v>
      </c>
      <c r="AT148" s="188" t="s">
        <v>115</v>
      </c>
      <c r="AU148" s="188" t="s">
        <v>80</v>
      </c>
      <c r="AY148" s="13" t="s">
        <v>112</v>
      </c>
      <c r="BE148" s="189">
        <f t="shared" si="4"/>
        <v>0</v>
      </c>
      <c r="BF148" s="189">
        <f t="shared" si="5"/>
        <v>0</v>
      </c>
      <c r="BG148" s="189">
        <f t="shared" si="6"/>
        <v>0</v>
      </c>
      <c r="BH148" s="189">
        <f t="shared" si="7"/>
        <v>0</v>
      </c>
      <c r="BI148" s="189">
        <f t="shared" si="8"/>
        <v>0</v>
      </c>
      <c r="BJ148" s="13" t="s">
        <v>78</v>
      </c>
      <c r="BK148" s="189">
        <f t="shared" si="9"/>
        <v>0</v>
      </c>
      <c r="BL148" s="13" t="s">
        <v>135</v>
      </c>
      <c r="BM148" s="188" t="s">
        <v>203</v>
      </c>
    </row>
    <row r="149" spans="1:65" s="1" customFormat="1" ht="16.5" customHeight="1">
      <c r="A149" s="30"/>
      <c r="B149" s="31"/>
      <c r="C149" s="176" t="s">
        <v>204</v>
      </c>
      <c r="D149" s="176" t="s">
        <v>115</v>
      </c>
      <c r="E149" s="177" t="s">
        <v>205</v>
      </c>
      <c r="F149" s="178" t="s">
        <v>206</v>
      </c>
      <c r="G149" s="179" t="s">
        <v>118</v>
      </c>
      <c r="H149" s="180">
        <v>1</v>
      </c>
      <c r="I149" s="181"/>
      <c r="J149" s="182">
        <f t="shared" si="0"/>
        <v>0</v>
      </c>
      <c r="K149" s="183"/>
      <c r="L149" s="35"/>
      <c r="M149" s="184" t="s">
        <v>1</v>
      </c>
      <c r="N149" s="185" t="s">
        <v>38</v>
      </c>
      <c r="O149" s="67"/>
      <c r="P149" s="186">
        <f t="shared" si="1"/>
        <v>0</v>
      </c>
      <c r="Q149" s="186">
        <v>0.00015</v>
      </c>
      <c r="R149" s="186">
        <f t="shared" si="2"/>
        <v>0.00015</v>
      </c>
      <c r="S149" s="186">
        <v>0</v>
      </c>
      <c r="T149" s="18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8" t="s">
        <v>135</v>
      </c>
      <c r="AT149" s="188" t="s">
        <v>115</v>
      </c>
      <c r="AU149" s="188" t="s">
        <v>80</v>
      </c>
      <c r="AY149" s="13" t="s">
        <v>112</v>
      </c>
      <c r="BE149" s="189">
        <f t="shared" si="4"/>
        <v>0</v>
      </c>
      <c r="BF149" s="189">
        <f t="shared" si="5"/>
        <v>0</v>
      </c>
      <c r="BG149" s="189">
        <f t="shared" si="6"/>
        <v>0</v>
      </c>
      <c r="BH149" s="189">
        <f t="shared" si="7"/>
        <v>0</v>
      </c>
      <c r="BI149" s="189">
        <f t="shared" si="8"/>
        <v>0</v>
      </c>
      <c r="BJ149" s="13" t="s">
        <v>78</v>
      </c>
      <c r="BK149" s="189">
        <f t="shared" si="9"/>
        <v>0</v>
      </c>
      <c r="BL149" s="13" t="s">
        <v>135</v>
      </c>
      <c r="BM149" s="188" t="s">
        <v>207</v>
      </c>
    </row>
    <row r="150" spans="1:65" s="1" customFormat="1" ht="16.5" customHeight="1">
      <c r="A150" s="30"/>
      <c r="B150" s="31"/>
      <c r="C150" s="176" t="s">
        <v>208</v>
      </c>
      <c r="D150" s="176" t="s">
        <v>115</v>
      </c>
      <c r="E150" s="177" t="s">
        <v>209</v>
      </c>
      <c r="F150" s="178" t="s">
        <v>210</v>
      </c>
      <c r="G150" s="179" t="s">
        <v>118</v>
      </c>
      <c r="H150" s="180">
        <v>1</v>
      </c>
      <c r="I150" s="181"/>
      <c r="J150" s="182">
        <f t="shared" si="0"/>
        <v>0</v>
      </c>
      <c r="K150" s="183"/>
      <c r="L150" s="35"/>
      <c r="M150" s="184" t="s">
        <v>1</v>
      </c>
      <c r="N150" s="185" t="s">
        <v>38</v>
      </c>
      <c r="O150" s="67"/>
      <c r="P150" s="186">
        <f t="shared" si="1"/>
        <v>0</v>
      </c>
      <c r="Q150" s="186">
        <v>0.00015</v>
      </c>
      <c r="R150" s="186">
        <f t="shared" si="2"/>
        <v>0.00015</v>
      </c>
      <c r="S150" s="186">
        <v>0</v>
      </c>
      <c r="T150" s="18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88" t="s">
        <v>135</v>
      </c>
      <c r="AT150" s="188" t="s">
        <v>115</v>
      </c>
      <c r="AU150" s="188" t="s">
        <v>80</v>
      </c>
      <c r="AY150" s="13" t="s">
        <v>112</v>
      </c>
      <c r="BE150" s="189">
        <f t="shared" si="4"/>
        <v>0</v>
      </c>
      <c r="BF150" s="189">
        <f t="shared" si="5"/>
        <v>0</v>
      </c>
      <c r="BG150" s="189">
        <f t="shared" si="6"/>
        <v>0</v>
      </c>
      <c r="BH150" s="189">
        <f t="shared" si="7"/>
        <v>0</v>
      </c>
      <c r="BI150" s="189">
        <f t="shared" si="8"/>
        <v>0</v>
      </c>
      <c r="BJ150" s="13" t="s">
        <v>78</v>
      </c>
      <c r="BK150" s="189">
        <f t="shared" si="9"/>
        <v>0</v>
      </c>
      <c r="BL150" s="13" t="s">
        <v>135</v>
      </c>
      <c r="BM150" s="188" t="s">
        <v>211</v>
      </c>
    </row>
    <row r="151" spans="1:65" s="1" customFormat="1" ht="16.5" customHeight="1">
      <c r="A151" s="30"/>
      <c r="B151" s="31"/>
      <c r="C151" s="176" t="s">
        <v>212</v>
      </c>
      <c r="D151" s="176" t="s">
        <v>115</v>
      </c>
      <c r="E151" s="177" t="s">
        <v>213</v>
      </c>
      <c r="F151" s="178" t="s">
        <v>214</v>
      </c>
      <c r="G151" s="179" t="s">
        <v>118</v>
      </c>
      <c r="H151" s="180">
        <v>1</v>
      </c>
      <c r="I151" s="181"/>
      <c r="J151" s="182">
        <f t="shared" si="0"/>
        <v>0</v>
      </c>
      <c r="K151" s="183"/>
      <c r="L151" s="35"/>
      <c r="M151" s="184" t="s">
        <v>1</v>
      </c>
      <c r="N151" s="185" t="s">
        <v>38</v>
      </c>
      <c r="O151" s="67"/>
      <c r="P151" s="186">
        <f t="shared" si="1"/>
        <v>0</v>
      </c>
      <c r="Q151" s="186">
        <v>0.00015</v>
      </c>
      <c r="R151" s="186">
        <f t="shared" si="2"/>
        <v>0.00015</v>
      </c>
      <c r="S151" s="186">
        <v>0</v>
      </c>
      <c r="T151" s="18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8" t="s">
        <v>135</v>
      </c>
      <c r="AT151" s="188" t="s">
        <v>115</v>
      </c>
      <c r="AU151" s="188" t="s">
        <v>80</v>
      </c>
      <c r="AY151" s="13" t="s">
        <v>112</v>
      </c>
      <c r="BE151" s="189">
        <f t="shared" si="4"/>
        <v>0</v>
      </c>
      <c r="BF151" s="189">
        <f t="shared" si="5"/>
        <v>0</v>
      </c>
      <c r="BG151" s="189">
        <f t="shared" si="6"/>
        <v>0</v>
      </c>
      <c r="BH151" s="189">
        <f t="shared" si="7"/>
        <v>0</v>
      </c>
      <c r="BI151" s="189">
        <f t="shared" si="8"/>
        <v>0</v>
      </c>
      <c r="BJ151" s="13" t="s">
        <v>78</v>
      </c>
      <c r="BK151" s="189">
        <f t="shared" si="9"/>
        <v>0</v>
      </c>
      <c r="BL151" s="13" t="s">
        <v>135</v>
      </c>
      <c r="BM151" s="188" t="s">
        <v>215</v>
      </c>
    </row>
    <row r="152" spans="1:65" s="1" customFormat="1" ht="16.5" customHeight="1">
      <c r="A152" s="30"/>
      <c r="B152" s="31"/>
      <c r="C152" s="176" t="s">
        <v>216</v>
      </c>
      <c r="D152" s="176" t="s">
        <v>115</v>
      </c>
      <c r="E152" s="177" t="s">
        <v>217</v>
      </c>
      <c r="F152" s="178" t="s">
        <v>218</v>
      </c>
      <c r="G152" s="179" t="s">
        <v>118</v>
      </c>
      <c r="H152" s="180">
        <v>1</v>
      </c>
      <c r="I152" s="181"/>
      <c r="J152" s="182">
        <f t="shared" si="0"/>
        <v>0</v>
      </c>
      <c r="K152" s="183"/>
      <c r="L152" s="35"/>
      <c r="M152" s="184" t="s">
        <v>1</v>
      </c>
      <c r="N152" s="185" t="s">
        <v>38</v>
      </c>
      <c r="O152" s="67"/>
      <c r="P152" s="186">
        <f t="shared" si="1"/>
        <v>0</v>
      </c>
      <c r="Q152" s="186">
        <v>0.00015</v>
      </c>
      <c r="R152" s="186">
        <f t="shared" si="2"/>
        <v>0.00015</v>
      </c>
      <c r="S152" s="186">
        <v>0</v>
      </c>
      <c r="T152" s="18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8" t="s">
        <v>135</v>
      </c>
      <c r="AT152" s="188" t="s">
        <v>115</v>
      </c>
      <c r="AU152" s="188" t="s">
        <v>80</v>
      </c>
      <c r="AY152" s="13" t="s">
        <v>112</v>
      </c>
      <c r="BE152" s="189">
        <f t="shared" si="4"/>
        <v>0</v>
      </c>
      <c r="BF152" s="189">
        <f t="shared" si="5"/>
        <v>0</v>
      </c>
      <c r="BG152" s="189">
        <f t="shared" si="6"/>
        <v>0</v>
      </c>
      <c r="BH152" s="189">
        <f t="shared" si="7"/>
        <v>0</v>
      </c>
      <c r="BI152" s="189">
        <f t="shared" si="8"/>
        <v>0</v>
      </c>
      <c r="BJ152" s="13" t="s">
        <v>78</v>
      </c>
      <c r="BK152" s="189">
        <f t="shared" si="9"/>
        <v>0</v>
      </c>
      <c r="BL152" s="13" t="s">
        <v>135</v>
      </c>
      <c r="BM152" s="188" t="s">
        <v>219</v>
      </c>
    </row>
    <row r="153" spans="1:65" s="1" customFormat="1" ht="16.5" customHeight="1">
      <c r="A153" s="30"/>
      <c r="B153" s="31"/>
      <c r="C153" s="176" t="s">
        <v>220</v>
      </c>
      <c r="D153" s="176" t="s">
        <v>115</v>
      </c>
      <c r="E153" s="177" t="s">
        <v>221</v>
      </c>
      <c r="F153" s="178" t="s">
        <v>222</v>
      </c>
      <c r="G153" s="179" t="s">
        <v>118</v>
      </c>
      <c r="H153" s="180">
        <v>1</v>
      </c>
      <c r="I153" s="181"/>
      <c r="J153" s="182">
        <f t="shared" si="0"/>
        <v>0</v>
      </c>
      <c r="K153" s="183"/>
      <c r="L153" s="35"/>
      <c r="M153" s="184" t="s">
        <v>1</v>
      </c>
      <c r="N153" s="185" t="s">
        <v>38</v>
      </c>
      <c r="O153" s="67"/>
      <c r="P153" s="186">
        <f t="shared" si="1"/>
        <v>0</v>
      </c>
      <c r="Q153" s="186">
        <v>0.00015</v>
      </c>
      <c r="R153" s="186">
        <f t="shared" si="2"/>
        <v>0.00015</v>
      </c>
      <c r="S153" s="186">
        <v>0</v>
      </c>
      <c r="T153" s="18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8" t="s">
        <v>135</v>
      </c>
      <c r="AT153" s="188" t="s">
        <v>115</v>
      </c>
      <c r="AU153" s="188" t="s">
        <v>80</v>
      </c>
      <c r="AY153" s="13" t="s">
        <v>112</v>
      </c>
      <c r="BE153" s="189">
        <f t="shared" si="4"/>
        <v>0</v>
      </c>
      <c r="BF153" s="189">
        <f t="shared" si="5"/>
        <v>0</v>
      </c>
      <c r="BG153" s="189">
        <f t="shared" si="6"/>
        <v>0</v>
      </c>
      <c r="BH153" s="189">
        <f t="shared" si="7"/>
        <v>0</v>
      </c>
      <c r="BI153" s="189">
        <f t="shared" si="8"/>
        <v>0</v>
      </c>
      <c r="BJ153" s="13" t="s">
        <v>78</v>
      </c>
      <c r="BK153" s="189">
        <f t="shared" si="9"/>
        <v>0</v>
      </c>
      <c r="BL153" s="13" t="s">
        <v>135</v>
      </c>
      <c r="BM153" s="188" t="s">
        <v>223</v>
      </c>
    </row>
    <row r="154" spans="1:65" s="1" customFormat="1" ht="16.5" customHeight="1">
      <c r="A154" s="30"/>
      <c r="B154" s="31"/>
      <c r="C154" s="176" t="s">
        <v>224</v>
      </c>
      <c r="D154" s="176" t="s">
        <v>115</v>
      </c>
      <c r="E154" s="177" t="s">
        <v>225</v>
      </c>
      <c r="F154" s="178" t="s">
        <v>226</v>
      </c>
      <c r="G154" s="179" t="s">
        <v>118</v>
      </c>
      <c r="H154" s="180">
        <v>1</v>
      </c>
      <c r="I154" s="181"/>
      <c r="J154" s="182">
        <f t="shared" si="0"/>
        <v>0</v>
      </c>
      <c r="K154" s="183"/>
      <c r="L154" s="35"/>
      <c r="M154" s="184" t="s">
        <v>1</v>
      </c>
      <c r="N154" s="185" t="s">
        <v>38</v>
      </c>
      <c r="O154" s="67"/>
      <c r="P154" s="186">
        <f t="shared" si="1"/>
        <v>0</v>
      </c>
      <c r="Q154" s="186">
        <v>0.00015</v>
      </c>
      <c r="R154" s="186">
        <f t="shared" si="2"/>
        <v>0.00015</v>
      </c>
      <c r="S154" s="186">
        <v>0</v>
      </c>
      <c r="T154" s="18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88" t="s">
        <v>135</v>
      </c>
      <c r="AT154" s="188" t="s">
        <v>115</v>
      </c>
      <c r="AU154" s="188" t="s">
        <v>80</v>
      </c>
      <c r="AY154" s="13" t="s">
        <v>112</v>
      </c>
      <c r="BE154" s="189">
        <f t="shared" si="4"/>
        <v>0</v>
      </c>
      <c r="BF154" s="189">
        <f t="shared" si="5"/>
        <v>0</v>
      </c>
      <c r="BG154" s="189">
        <f t="shared" si="6"/>
        <v>0</v>
      </c>
      <c r="BH154" s="189">
        <f t="shared" si="7"/>
        <v>0</v>
      </c>
      <c r="BI154" s="189">
        <f t="shared" si="8"/>
        <v>0</v>
      </c>
      <c r="BJ154" s="13" t="s">
        <v>78</v>
      </c>
      <c r="BK154" s="189">
        <f t="shared" si="9"/>
        <v>0</v>
      </c>
      <c r="BL154" s="13" t="s">
        <v>135</v>
      </c>
      <c r="BM154" s="188" t="s">
        <v>227</v>
      </c>
    </row>
    <row r="155" spans="1:65" s="1" customFormat="1" ht="16.5" customHeight="1">
      <c r="A155" s="30"/>
      <c r="B155" s="31"/>
      <c r="C155" s="176" t="s">
        <v>228</v>
      </c>
      <c r="D155" s="176" t="s">
        <v>115</v>
      </c>
      <c r="E155" s="177" t="s">
        <v>229</v>
      </c>
      <c r="F155" s="178" t="s">
        <v>230</v>
      </c>
      <c r="G155" s="179" t="s">
        <v>118</v>
      </c>
      <c r="H155" s="180">
        <v>1</v>
      </c>
      <c r="I155" s="181"/>
      <c r="J155" s="182">
        <f t="shared" si="0"/>
        <v>0</v>
      </c>
      <c r="K155" s="183"/>
      <c r="L155" s="35"/>
      <c r="M155" s="184" t="s">
        <v>1</v>
      </c>
      <c r="N155" s="185" t="s">
        <v>38</v>
      </c>
      <c r="O155" s="67"/>
      <c r="P155" s="186">
        <f t="shared" si="1"/>
        <v>0</v>
      </c>
      <c r="Q155" s="186">
        <v>0.00015</v>
      </c>
      <c r="R155" s="186">
        <f t="shared" si="2"/>
        <v>0.00015</v>
      </c>
      <c r="S155" s="186">
        <v>0</v>
      </c>
      <c r="T155" s="187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88" t="s">
        <v>135</v>
      </c>
      <c r="AT155" s="188" t="s">
        <v>115</v>
      </c>
      <c r="AU155" s="188" t="s">
        <v>80</v>
      </c>
      <c r="AY155" s="13" t="s">
        <v>112</v>
      </c>
      <c r="BE155" s="189">
        <f t="shared" si="4"/>
        <v>0</v>
      </c>
      <c r="BF155" s="189">
        <f t="shared" si="5"/>
        <v>0</v>
      </c>
      <c r="BG155" s="189">
        <f t="shared" si="6"/>
        <v>0</v>
      </c>
      <c r="BH155" s="189">
        <f t="shared" si="7"/>
        <v>0</v>
      </c>
      <c r="BI155" s="189">
        <f t="shared" si="8"/>
        <v>0</v>
      </c>
      <c r="BJ155" s="13" t="s">
        <v>78</v>
      </c>
      <c r="BK155" s="189">
        <f t="shared" si="9"/>
        <v>0</v>
      </c>
      <c r="BL155" s="13" t="s">
        <v>135</v>
      </c>
      <c r="BM155" s="188" t="s">
        <v>231</v>
      </c>
    </row>
    <row r="156" spans="1:65" s="1" customFormat="1" ht="16.5" customHeight="1">
      <c r="A156" s="30"/>
      <c r="B156" s="31"/>
      <c r="C156" s="176" t="s">
        <v>232</v>
      </c>
      <c r="D156" s="176" t="s">
        <v>115</v>
      </c>
      <c r="E156" s="177" t="s">
        <v>233</v>
      </c>
      <c r="F156" s="178" t="s">
        <v>234</v>
      </c>
      <c r="G156" s="179" t="s">
        <v>118</v>
      </c>
      <c r="H156" s="180">
        <v>1</v>
      </c>
      <c r="I156" s="181"/>
      <c r="J156" s="182">
        <f t="shared" si="0"/>
        <v>0</v>
      </c>
      <c r="K156" s="183"/>
      <c r="L156" s="35"/>
      <c r="M156" s="184" t="s">
        <v>1</v>
      </c>
      <c r="N156" s="185" t="s">
        <v>38</v>
      </c>
      <c r="O156" s="67"/>
      <c r="P156" s="186">
        <f t="shared" si="1"/>
        <v>0</v>
      </c>
      <c r="Q156" s="186">
        <v>0.00015</v>
      </c>
      <c r="R156" s="186">
        <f t="shared" si="2"/>
        <v>0.00015</v>
      </c>
      <c r="S156" s="186">
        <v>0</v>
      </c>
      <c r="T156" s="187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88" t="s">
        <v>135</v>
      </c>
      <c r="AT156" s="188" t="s">
        <v>115</v>
      </c>
      <c r="AU156" s="188" t="s">
        <v>80</v>
      </c>
      <c r="AY156" s="13" t="s">
        <v>112</v>
      </c>
      <c r="BE156" s="189">
        <f t="shared" si="4"/>
        <v>0</v>
      </c>
      <c r="BF156" s="189">
        <f t="shared" si="5"/>
        <v>0</v>
      </c>
      <c r="BG156" s="189">
        <f t="shared" si="6"/>
        <v>0</v>
      </c>
      <c r="BH156" s="189">
        <f t="shared" si="7"/>
        <v>0</v>
      </c>
      <c r="BI156" s="189">
        <f t="shared" si="8"/>
        <v>0</v>
      </c>
      <c r="BJ156" s="13" t="s">
        <v>78</v>
      </c>
      <c r="BK156" s="189">
        <f t="shared" si="9"/>
        <v>0</v>
      </c>
      <c r="BL156" s="13" t="s">
        <v>135</v>
      </c>
      <c r="BM156" s="188" t="s">
        <v>235</v>
      </c>
    </row>
    <row r="157" spans="1:65" s="1" customFormat="1" ht="16.5" customHeight="1">
      <c r="A157" s="30"/>
      <c r="B157" s="31"/>
      <c r="C157" s="176" t="s">
        <v>236</v>
      </c>
      <c r="D157" s="176" t="s">
        <v>115</v>
      </c>
      <c r="E157" s="177" t="s">
        <v>237</v>
      </c>
      <c r="F157" s="178" t="s">
        <v>238</v>
      </c>
      <c r="G157" s="179" t="s">
        <v>118</v>
      </c>
      <c r="H157" s="180">
        <v>1</v>
      </c>
      <c r="I157" s="181"/>
      <c r="J157" s="182">
        <f t="shared" si="0"/>
        <v>0</v>
      </c>
      <c r="K157" s="183"/>
      <c r="L157" s="35"/>
      <c r="M157" s="184" t="s">
        <v>1</v>
      </c>
      <c r="N157" s="185" t="s">
        <v>38</v>
      </c>
      <c r="O157" s="67"/>
      <c r="P157" s="186">
        <f t="shared" si="1"/>
        <v>0</v>
      </c>
      <c r="Q157" s="186">
        <v>0.00015</v>
      </c>
      <c r="R157" s="186">
        <f t="shared" si="2"/>
        <v>0.00015</v>
      </c>
      <c r="S157" s="186">
        <v>0</v>
      </c>
      <c r="T157" s="187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8" t="s">
        <v>135</v>
      </c>
      <c r="AT157" s="188" t="s">
        <v>115</v>
      </c>
      <c r="AU157" s="188" t="s">
        <v>80</v>
      </c>
      <c r="AY157" s="13" t="s">
        <v>112</v>
      </c>
      <c r="BE157" s="189">
        <f t="shared" si="4"/>
        <v>0</v>
      </c>
      <c r="BF157" s="189">
        <f t="shared" si="5"/>
        <v>0</v>
      </c>
      <c r="BG157" s="189">
        <f t="shared" si="6"/>
        <v>0</v>
      </c>
      <c r="BH157" s="189">
        <f t="shared" si="7"/>
        <v>0</v>
      </c>
      <c r="BI157" s="189">
        <f t="shared" si="8"/>
        <v>0</v>
      </c>
      <c r="BJ157" s="13" t="s">
        <v>78</v>
      </c>
      <c r="BK157" s="189">
        <f t="shared" si="9"/>
        <v>0</v>
      </c>
      <c r="BL157" s="13" t="s">
        <v>135</v>
      </c>
      <c r="BM157" s="188" t="s">
        <v>239</v>
      </c>
    </row>
    <row r="158" spans="1:65" s="1" customFormat="1" ht="16.5" customHeight="1">
      <c r="A158" s="30"/>
      <c r="B158" s="31"/>
      <c r="C158" s="176" t="s">
        <v>240</v>
      </c>
      <c r="D158" s="176" t="s">
        <v>115</v>
      </c>
      <c r="E158" s="177" t="s">
        <v>241</v>
      </c>
      <c r="F158" s="178" t="s">
        <v>242</v>
      </c>
      <c r="G158" s="179" t="s">
        <v>118</v>
      </c>
      <c r="H158" s="180">
        <v>1</v>
      </c>
      <c r="I158" s="181"/>
      <c r="J158" s="182">
        <f t="shared" si="0"/>
        <v>0</v>
      </c>
      <c r="K158" s="183"/>
      <c r="L158" s="35"/>
      <c r="M158" s="184" t="s">
        <v>1</v>
      </c>
      <c r="N158" s="185" t="s">
        <v>38</v>
      </c>
      <c r="O158" s="67"/>
      <c r="P158" s="186">
        <f t="shared" si="1"/>
        <v>0</v>
      </c>
      <c r="Q158" s="186">
        <v>0.00015</v>
      </c>
      <c r="R158" s="186">
        <f t="shared" si="2"/>
        <v>0.00015</v>
      </c>
      <c r="S158" s="186">
        <v>0</v>
      </c>
      <c r="T158" s="187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88" t="s">
        <v>135</v>
      </c>
      <c r="AT158" s="188" t="s">
        <v>115</v>
      </c>
      <c r="AU158" s="188" t="s">
        <v>80</v>
      </c>
      <c r="AY158" s="13" t="s">
        <v>112</v>
      </c>
      <c r="BE158" s="189">
        <f t="shared" si="4"/>
        <v>0</v>
      </c>
      <c r="BF158" s="189">
        <f t="shared" si="5"/>
        <v>0</v>
      </c>
      <c r="BG158" s="189">
        <f t="shared" si="6"/>
        <v>0</v>
      </c>
      <c r="BH158" s="189">
        <f t="shared" si="7"/>
        <v>0</v>
      </c>
      <c r="BI158" s="189">
        <f t="shared" si="8"/>
        <v>0</v>
      </c>
      <c r="BJ158" s="13" t="s">
        <v>78</v>
      </c>
      <c r="BK158" s="189">
        <f t="shared" si="9"/>
        <v>0</v>
      </c>
      <c r="BL158" s="13" t="s">
        <v>135</v>
      </c>
      <c r="BM158" s="188" t="s">
        <v>243</v>
      </c>
    </row>
    <row r="159" spans="1:65" s="1" customFormat="1" ht="16.5" customHeight="1">
      <c r="A159" s="30"/>
      <c r="B159" s="31"/>
      <c r="C159" s="176" t="s">
        <v>244</v>
      </c>
      <c r="D159" s="176" t="s">
        <v>115</v>
      </c>
      <c r="E159" s="177" t="s">
        <v>245</v>
      </c>
      <c r="F159" s="178" t="s">
        <v>246</v>
      </c>
      <c r="G159" s="179" t="s">
        <v>118</v>
      </c>
      <c r="H159" s="180">
        <v>1</v>
      </c>
      <c r="I159" s="181"/>
      <c r="J159" s="182">
        <f t="shared" si="0"/>
        <v>0</v>
      </c>
      <c r="K159" s="183"/>
      <c r="L159" s="35"/>
      <c r="M159" s="184" t="s">
        <v>1</v>
      </c>
      <c r="N159" s="185" t="s">
        <v>38</v>
      </c>
      <c r="O159" s="67"/>
      <c r="P159" s="186">
        <f t="shared" si="1"/>
        <v>0</v>
      </c>
      <c r="Q159" s="186">
        <v>0.00015</v>
      </c>
      <c r="R159" s="186">
        <f t="shared" si="2"/>
        <v>0.00015</v>
      </c>
      <c r="S159" s="186">
        <v>0</v>
      </c>
      <c r="T159" s="187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88" t="s">
        <v>135</v>
      </c>
      <c r="AT159" s="188" t="s">
        <v>115</v>
      </c>
      <c r="AU159" s="188" t="s">
        <v>80</v>
      </c>
      <c r="AY159" s="13" t="s">
        <v>112</v>
      </c>
      <c r="BE159" s="189">
        <f t="shared" si="4"/>
        <v>0</v>
      </c>
      <c r="BF159" s="189">
        <f t="shared" si="5"/>
        <v>0</v>
      </c>
      <c r="BG159" s="189">
        <f t="shared" si="6"/>
        <v>0</v>
      </c>
      <c r="BH159" s="189">
        <f t="shared" si="7"/>
        <v>0</v>
      </c>
      <c r="BI159" s="189">
        <f t="shared" si="8"/>
        <v>0</v>
      </c>
      <c r="BJ159" s="13" t="s">
        <v>78</v>
      </c>
      <c r="BK159" s="189">
        <f t="shared" si="9"/>
        <v>0</v>
      </c>
      <c r="BL159" s="13" t="s">
        <v>135</v>
      </c>
      <c r="BM159" s="188" t="s">
        <v>247</v>
      </c>
    </row>
    <row r="160" spans="1:65" s="1" customFormat="1" ht="16.5" customHeight="1">
      <c r="A160" s="30"/>
      <c r="B160" s="31"/>
      <c r="C160" s="176" t="s">
        <v>248</v>
      </c>
      <c r="D160" s="176" t="s">
        <v>115</v>
      </c>
      <c r="E160" s="177" t="s">
        <v>249</v>
      </c>
      <c r="F160" s="178" t="s">
        <v>250</v>
      </c>
      <c r="G160" s="179" t="s">
        <v>118</v>
      </c>
      <c r="H160" s="180">
        <v>1</v>
      </c>
      <c r="I160" s="181"/>
      <c r="J160" s="182">
        <f t="shared" si="0"/>
        <v>0</v>
      </c>
      <c r="K160" s="183"/>
      <c r="L160" s="35"/>
      <c r="M160" s="184" t="s">
        <v>1</v>
      </c>
      <c r="N160" s="185" t="s">
        <v>38</v>
      </c>
      <c r="O160" s="67"/>
      <c r="P160" s="186">
        <f t="shared" si="1"/>
        <v>0</v>
      </c>
      <c r="Q160" s="186">
        <v>0.00015</v>
      </c>
      <c r="R160" s="186">
        <f t="shared" si="2"/>
        <v>0.00015</v>
      </c>
      <c r="S160" s="186">
        <v>0</v>
      </c>
      <c r="T160" s="187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8" t="s">
        <v>135</v>
      </c>
      <c r="AT160" s="188" t="s">
        <v>115</v>
      </c>
      <c r="AU160" s="188" t="s">
        <v>80</v>
      </c>
      <c r="AY160" s="13" t="s">
        <v>112</v>
      </c>
      <c r="BE160" s="189">
        <f t="shared" si="4"/>
        <v>0</v>
      </c>
      <c r="BF160" s="189">
        <f t="shared" si="5"/>
        <v>0</v>
      </c>
      <c r="BG160" s="189">
        <f t="shared" si="6"/>
        <v>0</v>
      </c>
      <c r="BH160" s="189">
        <f t="shared" si="7"/>
        <v>0</v>
      </c>
      <c r="BI160" s="189">
        <f t="shared" si="8"/>
        <v>0</v>
      </c>
      <c r="BJ160" s="13" t="s">
        <v>78</v>
      </c>
      <c r="BK160" s="189">
        <f t="shared" si="9"/>
        <v>0</v>
      </c>
      <c r="BL160" s="13" t="s">
        <v>135</v>
      </c>
      <c r="BM160" s="188" t="s">
        <v>251</v>
      </c>
    </row>
    <row r="161" spans="1:65" s="1" customFormat="1" ht="16.5" customHeight="1">
      <c r="A161" s="30"/>
      <c r="B161" s="31"/>
      <c r="C161" s="176" t="s">
        <v>252</v>
      </c>
      <c r="D161" s="176" t="s">
        <v>115</v>
      </c>
      <c r="E161" s="177" t="s">
        <v>253</v>
      </c>
      <c r="F161" s="178" t="s">
        <v>254</v>
      </c>
      <c r="G161" s="179" t="s">
        <v>118</v>
      </c>
      <c r="H161" s="180">
        <v>1</v>
      </c>
      <c r="I161" s="181"/>
      <c r="J161" s="182">
        <f t="shared" si="0"/>
        <v>0</v>
      </c>
      <c r="K161" s="183"/>
      <c r="L161" s="35"/>
      <c r="M161" s="184" t="s">
        <v>1</v>
      </c>
      <c r="N161" s="185" t="s">
        <v>38</v>
      </c>
      <c r="O161" s="67"/>
      <c r="P161" s="186">
        <f t="shared" si="1"/>
        <v>0</v>
      </c>
      <c r="Q161" s="186">
        <v>0.00015</v>
      </c>
      <c r="R161" s="186">
        <f t="shared" si="2"/>
        <v>0.00015</v>
      </c>
      <c r="S161" s="186">
        <v>0</v>
      </c>
      <c r="T161" s="187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8" t="s">
        <v>135</v>
      </c>
      <c r="AT161" s="188" t="s">
        <v>115</v>
      </c>
      <c r="AU161" s="188" t="s">
        <v>80</v>
      </c>
      <c r="AY161" s="13" t="s">
        <v>112</v>
      </c>
      <c r="BE161" s="189">
        <f t="shared" si="4"/>
        <v>0</v>
      </c>
      <c r="BF161" s="189">
        <f t="shared" si="5"/>
        <v>0</v>
      </c>
      <c r="BG161" s="189">
        <f t="shared" si="6"/>
        <v>0</v>
      </c>
      <c r="BH161" s="189">
        <f t="shared" si="7"/>
        <v>0</v>
      </c>
      <c r="BI161" s="189">
        <f t="shared" si="8"/>
        <v>0</v>
      </c>
      <c r="BJ161" s="13" t="s">
        <v>78</v>
      </c>
      <c r="BK161" s="189">
        <f t="shared" si="9"/>
        <v>0</v>
      </c>
      <c r="BL161" s="13" t="s">
        <v>135</v>
      </c>
      <c r="BM161" s="188" t="s">
        <v>255</v>
      </c>
    </row>
    <row r="162" spans="1:65" s="1" customFormat="1" ht="16.5" customHeight="1">
      <c r="A162" s="30"/>
      <c r="B162" s="31"/>
      <c r="C162" s="176" t="s">
        <v>256</v>
      </c>
      <c r="D162" s="176" t="s">
        <v>115</v>
      </c>
      <c r="E162" s="177" t="s">
        <v>257</v>
      </c>
      <c r="F162" s="178" t="s">
        <v>258</v>
      </c>
      <c r="G162" s="179" t="s">
        <v>118</v>
      </c>
      <c r="H162" s="180">
        <v>1</v>
      </c>
      <c r="I162" s="181"/>
      <c r="J162" s="182">
        <f t="shared" si="0"/>
        <v>0</v>
      </c>
      <c r="K162" s="183"/>
      <c r="L162" s="35"/>
      <c r="M162" s="184" t="s">
        <v>1</v>
      </c>
      <c r="N162" s="185" t="s">
        <v>38</v>
      </c>
      <c r="O162" s="67"/>
      <c r="P162" s="186">
        <f t="shared" si="1"/>
        <v>0</v>
      </c>
      <c r="Q162" s="186">
        <v>0.00015</v>
      </c>
      <c r="R162" s="186">
        <f t="shared" si="2"/>
        <v>0.00015</v>
      </c>
      <c r="S162" s="186">
        <v>0</v>
      </c>
      <c r="T162" s="187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88" t="s">
        <v>135</v>
      </c>
      <c r="AT162" s="188" t="s">
        <v>115</v>
      </c>
      <c r="AU162" s="188" t="s">
        <v>80</v>
      </c>
      <c r="AY162" s="13" t="s">
        <v>112</v>
      </c>
      <c r="BE162" s="189">
        <f t="shared" si="4"/>
        <v>0</v>
      </c>
      <c r="BF162" s="189">
        <f t="shared" si="5"/>
        <v>0</v>
      </c>
      <c r="BG162" s="189">
        <f t="shared" si="6"/>
        <v>0</v>
      </c>
      <c r="BH162" s="189">
        <f t="shared" si="7"/>
        <v>0</v>
      </c>
      <c r="BI162" s="189">
        <f t="shared" si="8"/>
        <v>0</v>
      </c>
      <c r="BJ162" s="13" t="s">
        <v>78</v>
      </c>
      <c r="BK162" s="189">
        <f t="shared" si="9"/>
        <v>0</v>
      </c>
      <c r="BL162" s="13" t="s">
        <v>135</v>
      </c>
      <c r="BM162" s="188" t="s">
        <v>259</v>
      </c>
    </row>
    <row r="163" spans="1:65" s="1" customFormat="1" ht="16.5" customHeight="1">
      <c r="A163" s="30"/>
      <c r="B163" s="31"/>
      <c r="C163" s="176" t="s">
        <v>260</v>
      </c>
      <c r="D163" s="176" t="s">
        <v>115</v>
      </c>
      <c r="E163" s="177" t="s">
        <v>261</v>
      </c>
      <c r="F163" s="178" t="s">
        <v>262</v>
      </c>
      <c r="G163" s="179" t="s">
        <v>118</v>
      </c>
      <c r="H163" s="180">
        <v>1</v>
      </c>
      <c r="I163" s="181"/>
      <c r="J163" s="182">
        <f t="shared" si="0"/>
        <v>0</v>
      </c>
      <c r="K163" s="183"/>
      <c r="L163" s="35"/>
      <c r="M163" s="184" t="s">
        <v>1</v>
      </c>
      <c r="N163" s="185" t="s">
        <v>38</v>
      </c>
      <c r="O163" s="67"/>
      <c r="P163" s="186">
        <f t="shared" si="1"/>
        <v>0</v>
      </c>
      <c r="Q163" s="186">
        <v>0.00015</v>
      </c>
      <c r="R163" s="186">
        <f t="shared" si="2"/>
        <v>0.00015</v>
      </c>
      <c r="S163" s="186">
        <v>0</v>
      </c>
      <c r="T163" s="187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8" t="s">
        <v>135</v>
      </c>
      <c r="AT163" s="188" t="s">
        <v>115</v>
      </c>
      <c r="AU163" s="188" t="s">
        <v>80</v>
      </c>
      <c r="AY163" s="13" t="s">
        <v>112</v>
      </c>
      <c r="BE163" s="189">
        <f t="shared" si="4"/>
        <v>0</v>
      </c>
      <c r="BF163" s="189">
        <f t="shared" si="5"/>
        <v>0</v>
      </c>
      <c r="BG163" s="189">
        <f t="shared" si="6"/>
        <v>0</v>
      </c>
      <c r="BH163" s="189">
        <f t="shared" si="7"/>
        <v>0</v>
      </c>
      <c r="BI163" s="189">
        <f t="shared" si="8"/>
        <v>0</v>
      </c>
      <c r="BJ163" s="13" t="s">
        <v>78</v>
      </c>
      <c r="BK163" s="189">
        <f t="shared" si="9"/>
        <v>0</v>
      </c>
      <c r="BL163" s="13" t="s">
        <v>135</v>
      </c>
      <c r="BM163" s="188" t="s">
        <v>263</v>
      </c>
    </row>
    <row r="164" spans="1:65" s="1" customFormat="1" ht="16.5" customHeight="1">
      <c r="A164" s="30"/>
      <c r="B164" s="31"/>
      <c r="C164" s="176" t="s">
        <v>264</v>
      </c>
      <c r="D164" s="176" t="s">
        <v>115</v>
      </c>
      <c r="E164" s="177" t="s">
        <v>265</v>
      </c>
      <c r="F164" s="178" t="s">
        <v>266</v>
      </c>
      <c r="G164" s="179" t="s">
        <v>118</v>
      </c>
      <c r="H164" s="180">
        <v>1</v>
      </c>
      <c r="I164" s="181"/>
      <c r="J164" s="182">
        <f t="shared" si="0"/>
        <v>0</v>
      </c>
      <c r="K164" s="183"/>
      <c r="L164" s="35"/>
      <c r="M164" s="184" t="s">
        <v>1</v>
      </c>
      <c r="N164" s="185" t="s">
        <v>38</v>
      </c>
      <c r="O164" s="67"/>
      <c r="P164" s="186">
        <f t="shared" si="1"/>
        <v>0</v>
      </c>
      <c r="Q164" s="186">
        <v>0.00015</v>
      </c>
      <c r="R164" s="186">
        <f t="shared" si="2"/>
        <v>0.00015</v>
      </c>
      <c r="S164" s="186">
        <v>0</v>
      </c>
      <c r="T164" s="187">
        <f t="shared" si="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88" t="s">
        <v>135</v>
      </c>
      <c r="AT164" s="188" t="s">
        <v>115</v>
      </c>
      <c r="AU164" s="188" t="s">
        <v>80</v>
      </c>
      <c r="AY164" s="13" t="s">
        <v>112</v>
      </c>
      <c r="BE164" s="189">
        <f t="shared" si="4"/>
        <v>0</v>
      </c>
      <c r="BF164" s="189">
        <f t="shared" si="5"/>
        <v>0</v>
      </c>
      <c r="BG164" s="189">
        <f t="shared" si="6"/>
        <v>0</v>
      </c>
      <c r="BH164" s="189">
        <f t="shared" si="7"/>
        <v>0</v>
      </c>
      <c r="BI164" s="189">
        <f t="shared" si="8"/>
        <v>0</v>
      </c>
      <c r="BJ164" s="13" t="s">
        <v>78</v>
      </c>
      <c r="BK164" s="189">
        <f t="shared" si="9"/>
        <v>0</v>
      </c>
      <c r="BL164" s="13" t="s">
        <v>135</v>
      </c>
      <c r="BM164" s="188" t="s">
        <v>267</v>
      </c>
    </row>
    <row r="165" spans="1:65" s="1" customFormat="1" ht="16.5" customHeight="1">
      <c r="A165" s="30"/>
      <c r="B165" s="31"/>
      <c r="C165" s="176" t="s">
        <v>268</v>
      </c>
      <c r="D165" s="176" t="s">
        <v>115</v>
      </c>
      <c r="E165" s="177" t="s">
        <v>269</v>
      </c>
      <c r="F165" s="178" t="s">
        <v>270</v>
      </c>
      <c r="G165" s="179" t="s">
        <v>118</v>
      </c>
      <c r="H165" s="180">
        <v>1</v>
      </c>
      <c r="I165" s="181"/>
      <c r="J165" s="182">
        <f t="shared" si="0"/>
        <v>0</v>
      </c>
      <c r="K165" s="183"/>
      <c r="L165" s="35"/>
      <c r="M165" s="184" t="s">
        <v>1</v>
      </c>
      <c r="N165" s="185" t="s">
        <v>38</v>
      </c>
      <c r="O165" s="67"/>
      <c r="P165" s="186">
        <f t="shared" si="1"/>
        <v>0</v>
      </c>
      <c r="Q165" s="186">
        <v>0.00015</v>
      </c>
      <c r="R165" s="186">
        <f t="shared" si="2"/>
        <v>0.00015</v>
      </c>
      <c r="S165" s="186">
        <v>0</v>
      </c>
      <c r="T165" s="187">
        <f t="shared" si="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88" t="s">
        <v>135</v>
      </c>
      <c r="AT165" s="188" t="s">
        <v>115</v>
      </c>
      <c r="AU165" s="188" t="s">
        <v>80</v>
      </c>
      <c r="AY165" s="13" t="s">
        <v>112</v>
      </c>
      <c r="BE165" s="189">
        <f t="shared" si="4"/>
        <v>0</v>
      </c>
      <c r="BF165" s="189">
        <f t="shared" si="5"/>
        <v>0</v>
      </c>
      <c r="BG165" s="189">
        <f t="shared" si="6"/>
        <v>0</v>
      </c>
      <c r="BH165" s="189">
        <f t="shared" si="7"/>
        <v>0</v>
      </c>
      <c r="BI165" s="189">
        <f t="shared" si="8"/>
        <v>0</v>
      </c>
      <c r="BJ165" s="13" t="s">
        <v>78</v>
      </c>
      <c r="BK165" s="189">
        <f t="shared" si="9"/>
        <v>0</v>
      </c>
      <c r="BL165" s="13" t="s">
        <v>135</v>
      </c>
      <c r="BM165" s="188" t="s">
        <v>271</v>
      </c>
    </row>
    <row r="166" spans="1:65" s="1" customFormat="1" ht="16.5" customHeight="1">
      <c r="A166" s="30"/>
      <c r="B166" s="31"/>
      <c r="C166" s="176" t="s">
        <v>272</v>
      </c>
      <c r="D166" s="176" t="s">
        <v>115</v>
      </c>
      <c r="E166" s="177" t="s">
        <v>273</v>
      </c>
      <c r="F166" s="178" t="s">
        <v>274</v>
      </c>
      <c r="G166" s="179" t="s">
        <v>118</v>
      </c>
      <c r="H166" s="180">
        <v>1</v>
      </c>
      <c r="I166" s="181"/>
      <c r="J166" s="182">
        <f t="shared" si="0"/>
        <v>0</v>
      </c>
      <c r="K166" s="183"/>
      <c r="L166" s="35"/>
      <c r="M166" s="184" t="s">
        <v>1</v>
      </c>
      <c r="N166" s="185" t="s">
        <v>38</v>
      </c>
      <c r="O166" s="67"/>
      <c r="P166" s="186">
        <f t="shared" si="1"/>
        <v>0</v>
      </c>
      <c r="Q166" s="186">
        <v>0.00015</v>
      </c>
      <c r="R166" s="186">
        <f t="shared" si="2"/>
        <v>0.00015</v>
      </c>
      <c r="S166" s="186">
        <v>0</v>
      </c>
      <c r="T166" s="187">
        <f t="shared" si="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8" t="s">
        <v>135</v>
      </c>
      <c r="AT166" s="188" t="s">
        <v>115</v>
      </c>
      <c r="AU166" s="188" t="s">
        <v>80</v>
      </c>
      <c r="AY166" s="13" t="s">
        <v>112</v>
      </c>
      <c r="BE166" s="189">
        <f t="shared" si="4"/>
        <v>0</v>
      </c>
      <c r="BF166" s="189">
        <f t="shared" si="5"/>
        <v>0</v>
      </c>
      <c r="BG166" s="189">
        <f t="shared" si="6"/>
        <v>0</v>
      </c>
      <c r="BH166" s="189">
        <f t="shared" si="7"/>
        <v>0</v>
      </c>
      <c r="BI166" s="189">
        <f t="shared" si="8"/>
        <v>0</v>
      </c>
      <c r="BJ166" s="13" t="s">
        <v>78</v>
      </c>
      <c r="BK166" s="189">
        <f t="shared" si="9"/>
        <v>0</v>
      </c>
      <c r="BL166" s="13" t="s">
        <v>135</v>
      </c>
      <c r="BM166" s="188" t="s">
        <v>275</v>
      </c>
    </row>
    <row r="167" spans="1:65" s="1" customFormat="1" ht="16.5" customHeight="1">
      <c r="A167" s="30"/>
      <c r="B167" s="31"/>
      <c r="C167" s="176" t="s">
        <v>276</v>
      </c>
      <c r="D167" s="176" t="s">
        <v>115</v>
      </c>
      <c r="E167" s="177" t="s">
        <v>277</v>
      </c>
      <c r="F167" s="178" t="s">
        <v>278</v>
      </c>
      <c r="G167" s="179" t="s">
        <v>118</v>
      </c>
      <c r="H167" s="180">
        <v>1</v>
      </c>
      <c r="I167" s="181"/>
      <c r="J167" s="182">
        <f t="shared" si="0"/>
        <v>0</v>
      </c>
      <c r="K167" s="183"/>
      <c r="L167" s="35"/>
      <c r="M167" s="184" t="s">
        <v>1</v>
      </c>
      <c r="N167" s="185" t="s">
        <v>38</v>
      </c>
      <c r="O167" s="67"/>
      <c r="P167" s="186">
        <f t="shared" si="1"/>
        <v>0</v>
      </c>
      <c r="Q167" s="186">
        <v>0.00015</v>
      </c>
      <c r="R167" s="186">
        <f t="shared" si="2"/>
        <v>0.00015</v>
      </c>
      <c r="S167" s="186">
        <v>0</v>
      </c>
      <c r="T167" s="187">
        <f t="shared" si="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8" t="s">
        <v>135</v>
      </c>
      <c r="AT167" s="188" t="s">
        <v>115</v>
      </c>
      <c r="AU167" s="188" t="s">
        <v>80</v>
      </c>
      <c r="AY167" s="13" t="s">
        <v>112</v>
      </c>
      <c r="BE167" s="189">
        <f t="shared" si="4"/>
        <v>0</v>
      </c>
      <c r="BF167" s="189">
        <f t="shared" si="5"/>
        <v>0</v>
      </c>
      <c r="BG167" s="189">
        <f t="shared" si="6"/>
        <v>0</v>
      </c>
      <c r="BH167" s="189">
        <f t="shared" si="7"/>
        <v>0</v>
      </c>
      <c r="BI167" s="189">
        <f t="shared" si="8"/>
        <v>0</v>
      </c>
      <c r="BJ167" s="13" t="s">
        <v>78</v>
      </c>
      <c r="BK167" s="189">
        <f t="shared" si="9"/>
        <v>0</v>
      </c>
      <c r="BL167" s="13" t="s">
        <v>135</v>
      </c>
      <c r="BM167" s="188" t="s">
        <v>279</v>
      </c>
    </row>
    <row r="168" spans="1:65" s="1" customFormat="1" ht="16.5" customHeight="1">
      <c r="A168" s="30"/>
      <c r="B168" s="31"/>
      <c r="C168" s="176" t="s">
        <v>280</v>
      </c>
      <c r="D168" s="176" t="s">
        <v>115</v>
      </c>
      <c r="E168" s="177" t="s">
        <v>281</v>
      </c>
      <c r="F168" s="178" t="s">
        <v>282</v>
      </c>
      <c r="G168" s="179" t="s">
        <v>118</v>
      </c>
      <c r="H168" s="180">
        <v>1</v>
      </c>
      <c r="I168" s="181"/>
      <c r="J168" s="182">
        <f t="shared" si="0"/>
        <v>0</v>
      </c>
      <c r="K168" s="183"/>
      <c r="L168" s="35"/>
      <c r="M168" s="184" t="s">
        <v>1</v>
      </c>
      <c r="N168" s="185" t="s">
        <v>38</v>
      </c>
      <c r="O168" s="67"/>
      <c r="P168" s="186">
        <f t="shared" si="1"/>
        <v>0</v>
      </c>
      <c r="Q168" s="186">
        <v>0.00015</v>
      </c>
      <c r="R168" s="186">
        <f t="shared" si="2"/>
        <v>0.00015</v>
      </c>
      <c r="S168" s="186">
        <v>0</v>
      </c>
      <c r="T168" s="187">
        <f t="shared" si="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88" t="s">
        <v>135</v>
      </c>
      <c r="AT168" s="188" t="s">
        <v>115</v>
      </c>
      <c r="AU168" s="188" t="s">
        <v>80</v>
      </c>
      <c r="AY168" s="13" t="s">
        <v>112</v>
      </c>
      <c r="BE168" s="189">
        <f t="shared" si="4"/>
        <v>0</v>
      </c>
      <c r="BF168" s="189">
        <f t="shared" si="5"/>
        <v>0</v>
      </c>
      <c r="BG168" s="189">
        <f t="shared" si="6"/>
        <v>0</v>
      </c>
      <c r="BH168" s="189">
        <f t="shared" si="7"/>
        <v>0</v>
      </c>
      <c r="BI168" s="189">
        <f t="shared" si="8"/>
        <v>0</v>
      </c>
      <c r="BJ168" s="13" t="s">
        <v>78</v>
      </c>
      <c r="BK168" s="189">
        <f t="shared" si="9"/>
        <v>0</v>
      </c>
      <c r="BL168" s="13" t="s">
        <v>135</v>
      </c>
      <c r="BM168" s="188" t="s">
        <v>283</v>
      </c>
    </row>
    <row r="169" spans="1:65" s="1" customFormat="1" ht="16.5" customHeight="1">
      <c r="A169" s="30"/>
      <c r="B169" s="31"/>
      <c r="C169" s="176" t="s">
        <v>284</v>
      </c>
      <c r="D169" s="176" t="s">
        <v>115</v>
      </c>
      <c r="E169" s="177" t="s">
        <v>285</v>
      </c>
      <c r="F169" s="178" t="s">
        <v>286</v>
      </c>
      <c r="G169" s="179" t="s">
        <v>118</v>
      </c>
      <c r="H169" s="180">
        <v>1</v>
      </c>
      <c r="I169" s="181"/>
      <c r="J169" s="182">
        <f t="shared" si="0"/>
        <v>0</v>
      </c>
      <c r="K169" s="183"/>
      <c r="L169" s="35"/>
      <c r="M169" s="184" t="s">
        <v>1</v>
      </c>
      <c r="N169" s="185" t="s">
        <v>38</v>
      </c>
      <c r="O169" s="67"/>
      <c r="P169" s="186">
        <f t="shared" si="1"/>
        <v>0</v>
      </c>
      <c r="Q169" s="186">
        <v>0.00015</v>
      </c>
      <c r="R169" s="186">
        <f t="shared" si="2"/>
        <v>0.00015</v>
      </c>
      <c r="S169" s="186">
        <v>0</v>
      </c>
      <c r="T169" s="187">
        <f t="shared" si="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8" t="s">
        <v>135</v>
      </c>
      <c r="AT169" s="188" t="s">
        <v>115</v>
      </c>
      <c r="AU169" s="188" t="s">
        <v>80</v>
      </c>
      <c r="AY169" s="13" t="s">
        <v>112</v>
      </c>
      <c r="BE169" s="189">
        <f t="shared" si="4"/>
        <v>0</v>
      </c>
      <c r="BF169" s="189">
        <f t="shared" si="5"/>
        <v>0</v>
      </c>
      <c r="BG169" s="189">
        <f t="shared" si="6"/>
        <v>0</v>
      </c>
      <c r="BH169" s="189">
        <f t="shared" si="7"/>
        <v>0</v>
      </c>
      <c r="BI169" s="189">
        <f t="shared" si="8"/>
        <v>0</v>
      </c>
      <c r="BJ169" s="13" t="s">
        <v>78</v>
      </c>
      <c r="BK169" s="189">
        <f t="shared" si="9"/>
        <v>0</v>
      </c>
      <c r="BL169" s="13" t="s">
        <v>135</v>
      </c>
      <c r="BM169" s="188" t="s">
        <v>287</v>
      </c>
    </row>
    <row r="170" spans="1:65" s="1" customFormat="1" ht="16.5" customHeight="1">
      <c r="A170" s="30"/>
      <c r="B170" s="31"/>
      <c r="C170" s="176" t="s">
        <v>288</v>
      </c>
      <c r="D170" s="176" t="s">
        <v>115</v>
      </c>
      <c r="E170" s="177" t="s">
        <v>289</v>
      </c>
      <c r="F170" s="178" t="s">
        <v>290</v>
      </c>
      <c r="G170" s="179" t="s">
        <v>118</v>
      </c>
      <c r="H170" s="180">
        <v>1</v>
      </c>
      <c r="I170" s="181"/>
      <c r="J170" s="182">
        <f t="shared" si="0"/>
        <v>0</v>
      </c>
      <c r="K170" s="183"/>
      <c r="L170" s="35"/>
      <c r="M170" s="184" t="s">
        <v>1</v>
      </c>
      <c r="N170" s="185" t="s">
        <v>38</v>
      </c>
      <c r="O170" s="67"/>
      <c r="P170" s="186">
        <f t="shared" si="1"/>
        <v>0</v>
      </c>
      <c r="Q170" s="186">
        <v>0.00015</v>
      </c>
      <c r="R170" s="186">
        <f t="shared" si="2"/>
        <v>0.00015</v>
      </c>
      <c r="S170" s="186">
        <v>0</v>
      </c>
      <c r="T170" s="187">
        <f t="shared" si="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88" t="s">
        <v>135</v>
      </c>
      <c r="AT170" s="188" t="s">
        <v>115</v>
      </c>
      <c r="AU170" s="188" t="s">
        <v>80</v>
      </c>
      <c r="AY170" s="13" t="s">
        <v>112</v>
      </c>
      <c r="BE170" s="189">
        <f t="shared" si="4"/>
        <v>0</v>
      </c>
      <c r="BF170" s="189">
        <f t="shared" si="5"/>
        <v>0</v>
      </c>
      <c r="BG170" s="189">
        <f t="shared" si="6"/>
        <v>0</v>
      </c>
      <c r="BH170" s="189">
        <f t="shared" si="7"/>
        <v>0</v>
      </c>
      <c r="BI170" s="189">
        <f t="shared" si="8"/>
        <v>0</v>
      </c>
      <c r="BJ170" s="13" t="s">
        <v>78</v>
      </c>
      <c r="BK170" s="189">
        <f t="shared" si="9"/>
        <v>0</v>
      </c>
      <c r="BL170" s="13" t="s">
        <v>135</v>
      </c>
      <c r="BM170" s="188" t="s">
        <v>291</v>
      </c>
    </row>
    <row r="171" spans="2:63" s="11" customFormat="1" ht="25.5" customHeight="1">
      <c r="B171" s="160"/>
      <c r="C171" s="161"/>
      <c r="D171" s="162" t="s">
        <v>72</v>
      </c>
      <c r="E171" s="163" t="s">
        <v>292</v>
      </c>
      <c r="F171" s="163" t="s">
        <v>293</v>
      </c>
      <c r="G171" s="161"/>
      <c r="H171" s="161"/>
      <c r="I171" s="164"/>
      <c r="J171" s="165">
        <f>BK171</f>
        <v>0</v>
      </c>
      <c r="K171" s="161"/>
      <c r="L171" s="166"/>
      <c r="M171" s="167"/>
      <c r="N171" s="168"/>
      <c r="O171" s="168"/>
      <c r="P171" s="169">
        <f>P172+P174+P176+P179+P181</f>
        <v>0</v>
      </c>
      <c r="Q171" s="168"/>
      <c r="R171" s="169">
        <f>R172+R174+R176+R179+R181</f>
        <v>0</v>
      </c>
      <c r="S171" s="168"/>
      <c r="T171" s="170">
        <f>T172+T174+T176+T179+T181</f>
        <v>0</v>
      </c>
      <c r="AR171" s="171" t="s">
        <v>137</v>
      </c>
      <c r="AT171" s="172" t="s">
        <v>72</v>
      </c>
      <c r="AU171" s="172" t="s">
        <v>73</v>
      </c>
      <c r="AY171" s="171" t="s">
        <v>112</v>
      </c>
      <c r="BK171" s="173">
        <f>BK172+BK174+BK176+BK179+BK181</f>
        <v>0</v>
      </c>
    </row>
    <row r="172" spans="2:63" s="11" customFormat="1" ht="22.5" customHeight="1">
      <c r="B172" s="160"/>
      <c r="C172" s="161"/>
      <c r="D172" s="162" t="s">
        <v>72</v>
      </c>
      <c r="E172" s="174" t="s">
        <v>294</v>
      </c>
      <c r="F172" s="174" t="s">
        <v>295</v>
      </c>
      <c r="G172" s="161"/>
      <c r="H172" s="161"/>
      <c r="I172" s="164"/>
      <c r="J172" s="175">
        <f>BK172</f>
        <v>0</v>
      </c>
      <c r="K172" s="161"/>
      <c r="L172" s="166"/>
      <c r="M172" s="167"/>
      <c r="N172" s="168"/>
      <c r="O172" s="168"/>
      <c r="P172" s="169">
        <f>P173</f>
        <v>0</v>
      </c>
      <c r="Q172" s="168"/>
      <c r="R172" s="169">
        <f>R173</f>
        <v>0</v>
      </c>
      <c r="S172" s="168"/>
      <c r="T172" s="170">
        <f>T173</f>
        <v>0</v>
      </c>
      <c r="AR172" s="171" t="s">
        <v>137</v>
      </c>
      <c r="AT172" s="172" t="s">
        <v>72</v>
      </c>
      <c r="AU172" s="172" t="s">
        <v>78</v>
      </c>
      <c r="AY172" s="171" t="s">
        <v>112</v>
      </c>
      <c r="BK172" s="173">
        <f>BK173</f>
        <v>0</v>
      </c>
    </row>
    <row r="173" spans="1:65" s="1" customFormat="1" ht="16.5" customHeight="1">
      <c r="A173" s="30"/>
      <c r="B173" s="31"/>
      <c r="C173" s="176" t="s">
        <v>296</v>
      </c>
      <c r="D173" s="176" t="s">
        <v>115</v>
      </c>
      <c r="E173" s="177" t="s">
        <v>297</v>
      </c>
      <c r="F173" s="178" t="s">
        <v>298</v>
      </c>
      <c r="G173" s="179" t="s">
        <v>299</v>
      </c>
      <c r="H173" s="180">
        <v>25272.39</v>
      </c>
      <c r="I173" s="181"/>
      <c r="J173" s="182">
        <f>ROUND(I173*H173,2)</f>
        <v>0</v>
      </c>
      <c r="K173" s="183"/>
      <c r="L173" s="35"/>
      <c r="M173" s="184" t="s">
        <v>1</v>
      </c>
      <c r="N173" s="185" t="s">
        <v>38</v>
      </c>
      <c r="O173" s="67"/>
      <c r="P173" s="186">
        <f>O173*H173</f>
        <v>0</v>
      </c>
      <c r="Q173" s="186">
        <v>0</v>
      </c>
      <c r="R173" s="186">
        <f>Q173*H173</f>
        <v>0</v>
      </c>
      <c r="S173" s="186">
        <v>0</v>
      </c>
      <c r="T173" s="187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88" t="s">
        <v>300</v>
      </c>
      <c r="AT173" s="188" t="s">
        <v>115</v>
      </c>
      <c r="AU173" s="188" t="s">
        <v>80</v>
      </c>
      <c r="AY173" s="13" t="s">
        <v>112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3" t="s">
        <v>78</v>
      </c>
      <c r="BK173" s="189">
        <f>ROUND(I173*H173,2)</f>
        <v>0</v>
      </c>
      <c r="BL173" s="13" t="s">
        <v>300</v>
      </c>
      <c r="BM173" s="188" t="s">
        <v>301</v>
      </c>
    </row>
    <row r="174" spans="2:63" s="11" customFormat="1" ht="22.5" customHeight="1">
      <c r="B174" s="160"/>
      <c r="C174" s="161"/>
      <c r="D174" s="162" t="s">
        <v>72</v>
      </c>
      <c r="E174" s="174" t="s">
        <v>302</v>
      </c>
      <c r="F174" s="174" t="s">
        <v>303</v>
      </c>
      <c r="G174" s="161"/>
      <c r="H174" s="161"/>
      <c r="I174" s="164"/>
      <c r="J174" s="175">
        <f>BK174</f>
        <v>0</v>
      </c>
      <c r="K174" s="161"/>
      <c r="L174" s="166"/>
      <c r="M174" s="167"/>
      <c r="N174" s="168"/>
      <c r="O174" s="168"/>
      <c r="P174" s="169">
        <f>P175</f>
        <v>0</v>
      </c>
      <c r="Q174" s="168"/>
      <c r="R174" s="169">
        <f>R175</f>
        <v>0</v>
      </c>
      <c r="S174" s="168"/>
      <c r="T174" s="170">
        <f>T175</f>
        <v>0</v>
      </c>
      <c r="AR174" s="171" t="s">
        <v>137</v>
      </c>
      <c r="AT174" s="172" t="s">
        <v>72</v>
      </c>
      <c r="AU174" s="172" t="s">
        <v>78</v>
      </c>
      <c r="AY174" s="171" t="s">
        <v>112</v>
      </c>
      <c r="BK174" s="173">
        <f>BK175</f>
        <v>0</v>
      </c>
    </row>
    <row r="175" spans="1:65" s="1" customFormat="1" ht="16.5" customHeight="1">
      <c r="A175" s="30"/>
      <c r="B175" s="31"/>
      <c r="C175" s="176" t="s">
        <v>304</v>
      </c>
      <c r="D175" s="176" t="s">
        <v>115</v>
      </c>
      <c r="E175" s="177" t="s">
        <v>305</v>
      </c>
      <c r="F175" s="178" t="s">
        <v>306</v>
      </c>
      <c r="G175" s="179" t="s">
        <v>299</v>
      </c>
      <c r="H175" s="180">
        <v>25272.39</v>
      </c>
      <c r="I175" s="181"/>
      <c r="J175" s="182">
        <f>ROUND(I175*H175,2)</f>
        <v>0</v>
      </c>
      <c r="K175" s="183"/>
      <c r="L175" s="35"/>
      <c r="M175" s="184" t="s">
        <v>1</v>
      </c>
      <c r="N175" s="185" t="s">
        <v>38</v>
      </c>
      <c r="O175" s="67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8" t="s">
        <v>300</v>
      </c>
      <c r="AT175" s="188" t="s">
        <v>115</v>
      </c>
      <c r="AU175" s="188" t="s">
        <v>80</v>
      </c>
      <c r="AY175" s="13" t="s">
        <v>112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3" t="s">
        <v>78</v>
      </c>
      <c r="BK175" s="189">
        <f>ROUND(I175*H175,2)</f>
        <v>0</v>
      </c>
      <c r="BL175" s="13" t="s">
        <v>300</v>
      </c>
      <c r="BM175" s="188" t="s">
        <v>307</v>
      </c>
    </row>
    <row r="176" spans="2:63" s="11" customFormat="1" ht="22.5" customHeight="1">
      <c r="B176" s="160"/>
      <c r="C176" s="161"/>
      <c r="D176" s="162" t="s">
        <v>72</v>
      </c>
      <c r="E176" s="174" t="s">
        <v>308</v>
      </c>
      <c r="F176" s="174" t="s">
        <v>309</v>
      </c>
      <c r="G176" s="161"/>
      <c r="H176" s="161"/>
      <c r="I176" s="164"/>
      <c r="J176" s="175">
        <f>BK176</f>
        <v>0</v>
      </c>
      <c r="K176" s="161"/>
      <c r="L176" s="166"/>
      <c r="M176" s="167"/>
      <c r="N176" s="168"/>
      <c r="O176" s="168"/>
      <c r="P176" s="169">
        <f>SUM(P177:P178)</f>
        <v>0</v>
      </c>
      <c r="Q176" s="168"/>
      <c r="R176" s="169">
        <f>SUM(R177:R178)</f>
        <v>0</v>
      </c>
      <c r="S176" s="168"/>
      <c r="T176" s="170">
        <f>SUM(T177:T178)</f>
        <v>0</v>
      </c>
      <c r="AR176" s="171" t="s">
        <v>137</v>
      </c>
      <c r="AT176" s="172" t="s">
        <v>72</v>
      </c>
      <c r="AU176" s="172" t="s">
        <v>78</v>
      </c>
      <c r="AY176" s="171" t="s">
        <v>112</v>
      </c>
      <c r="BK176" s="173">
        <f>SUM(BK177:BK178)</f>
        <v>0</v>
      </c>
    </row>
    <row r="177" spans="1:65" s="1" customFormat="1" ht="16.5" customHeight="1">
      <c r="A177" s="30"/>
      <c r="B177" s="31"/>
      <c r="C177" s="176" t="s">
        <v>310</v>
      </c>
      <c r="D177" s="176" t="s">
        <v>115</v>
      </c>
      <c r="E177" s="177" t="s">
        <v>311</v>
      </c>
      <c r="F177" s="178" t="s">
        <v>312</v>
      </c>
      <c r="G177" s="179" t="s">
        <v>313</v>
      </c>
      <c r="H177" s="180">
        <v>25272.39</v>
      </c>
      <c r="I177" s="181"/>
      <c r="J177" s="182">
        <f>ROUND(I177*H177,2)</f>
        <v>0</v>
      </c>
      <c r="K177" s="183"/>
      <c r="L177" s="35"/>
      <c r="M177" s="184" t="s">
        <v>1</v>
      </c>
      <c r="N177" s="185" t="s">
        <v>38</v>
      </c>
      <c r="O177" s="67"/>
      <c r="P177" s="186">
        <f>O177*H177</f>
        <v>0</v>
      </c>
      <c r="Q177" s="186">
        <v>0</v>
      </c>
      <c r="R177" s="186">
        <f>Q177*H177</f>
        <v>0</v>
      </c>
      <c r="S177" s="186">
        <v>0</v>
      </c>
      <c r="T177" s="18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88" t="s">
        <v>300</v>
      </c>
      <c r="AT177" s="188" t="s">
        <v>115</v>
      </c>
      <c r="AU177" s="188" t="s">
        <v>80</v>
      </c>
      <c r="AY177" s="13" t="s">
        <v>112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3" t="s">
        <v>78</v>
      </c>
      <c r="BK177" s="189">
        <f>ROUND(I177*H177,2)</f>
        <v>0</v>
      </c>
      <c r="BL177" s="13" t="s">
        <v>300</v>
      </c>
      <c r="BM177" s="188" t="s">
        <v>314</v>
      </c>
    </row>
    <row r="178" spans="1:65" s="1" customFormat="1" ht="16.5" customHeight="1">
      <c r="A178" s="30"/>
      <c r="B178" s="31"/>
      <c r="C178" s="176" t="s">
        <v>315</v>
      </c>
      <c r="D178" s="176" t="s">
        <v>115</v>
      </c>
      <c r="E178" s="177" t="s">
        <v>316</v>
      </c>
      <c r="F178" s="178" t="s">
        <v>317</v>
      </c>
      <c r="G178" s="179" t="s">
        <v>318</v>
      </c>
      <c r="H178" s="180">
        <v>25272.39</v>
      </c>
      <c r="I178" s="181"/>
      <c r="J178" s="182">
        <f>ROUND(I178*H178,2)</f>
        <v>0</v>
      </c>
      <c r="K178" s="183"/>
      <c r="L178" s="35"/>
      <c r="M178" s="184" t="s">
        <v>1</v>
      </c>
      <c r="N178" s="185" t="s">
        <v>38</v>
      </c>
      <c r="O178" s="67"/>
      <c r="P178" s="186">
        <f>O178*H178</f>
        <v>0</v>
      </c>
      <c r="Q178" s="186">
        <v>0</v>
      </c>
      <c r="R178" s="186">
        <f>Q178*H178</f>
        <v>0</v>
      </c>
      <c r="S178" s="186">
        <v>0</v>
      </c>
      <c r="T178" s="187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8" t="s">
        <v>300</v>
      </c>
      <c r="AT178" s="188" t="s">
        <v>115</v>
      </c>
      <c r="AU178" s="188" t="s">
        <v>80</v>
      </c>
      <c r="AY178" s="13" t="s">
        <v>112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3" t="s">
        <v>78</v>
      </c>
      <c r="BK178" s="189">
        <f>ROUND(I178*H178,2)</f>
        <v>0</v>
      </c>
      <c r="BL178" s="13" t="s">
        <v>300</v>
      </c>
      <c r="BM178" s="188" t="s">
        <v>319</v>
      </c>
    </row>
    <row r="179" spans="2:63" s="11" customFormat="1" ht="22.5" customHeight="1">
      <c r="B179" s="160"/>
      <c r="C179" s="161"/>
      <c r="D179" s="162" t="s">
        <v>72</v>
      </c>
      <c r="E179" s="174" t="s">
        <v>320</v>
      </c>
      <c r="F179" s="174" t="s">
        <v>321</v>
      </c>
      <c r="G179" s="161"/>
      <c r="H179" s="161"/>
      <c r="I179" s="164"/>
      <c r="J179" s="175">
        <f>BK179</f>
        <v>0</v>
      </c>
      <c r="K179" s="161"/>
      <c r="L179" s="166"/>
      <c r="M179" s="167"/>
      <c r="N179" s="168"/>
      <c r="O179" s="168"/>
      <c r="P179" s="169">
        <f>P180</f>
        <v>0</v>
      </c>
      <c r="Q179" s="168"/>
      <c r="R179" s="169">
        <f>R180</f>
        <v>0</v>
      </c>
      <c r="S179" s="168"/>
      <c r="T179" s="170">
        <f>T180</f>
        <v>0</v>
      </c>
      <c r="AR179" s="171" t="s">
        <v>137</v>
      </c>
      <c r="AT179" s="172" t="s">
        <v>72</v>
      </c>
      <c r="AU179" s="172" t="s">
        <v>78</v>
      </c>
      <c r="AY179" s="171" t="s">
        <v>112</v>
      </c>
      <c r="BK179" s="173">
        <f>BK180</f>
        <v>0</v>
      </c>
    </row>
    <row r="180" spans="1:65" s="1" customFormat="1" ht="16.5" customHeight="1">
      <c r="A180" s="30"/>
      <c r="B180" s="31"/>
      <c r="C180" s="176" t="s">
        <v>322</v>
      </c>
      <c r="D180" s="176" t="s">
        <v>115</v>
      </c>
      <c r="E180" s="177" t="s">
        <v>323</v>
      </c>
      <c r="F180" s="178" t="s">
        <v>324</v>
      </c>
      <c r="G180" s="179" t="s">
        <v>313</v>
      </c>
      <c r="H180" s="180">
        <v>25272.39</v>
      </c>
      <c r="I180" s="181"/>
      <c r="J180" s="182">
        <f>ROUND(I180*H180,2)</f>
        <v>0</v>
      </c>
      <c r="K180" s="183"/>
      <c r="L180" s="35"/>
      <c r="M180" s="184" t="s">
        <v>1</v>
      </c>
      <c r="N180" s="185" t="s">
        <v>38</v>
      </c>
      <c r="O180" s="67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88" t="s">
        <v>300</v>
      </c>
      <c r="AT180" s="188" t="s">
        <v>115</v>
      </c>
      <c r="AU180" s="188" t="s">
        <v>80</v>
      </c>
      <c r="AY180" s="13" t="s">
        <v>112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3" t="s">
        <v>78</v>
      </c>
      <c r="BK180" s="189">
        <f>ROUND(I180*H180,2)</f>
        <v>0</v>
      </c>
      <c r="BL180" s="13" t="s">
        <v>300</v>
      </c>
      <c r="BM180" s="188" t="s">
        <v>325</v>
      </c>
    </row>
    <row r="181" spans="2:63" s="11" customFormat="1" ht="22.5" customHeight="1">
      <c r="B181" s="160"/>
      <c r="C181" s="161"/>
      <c r="D181" s="162" t="s">
        <v>72</v>
      </c>
      <c r="E181" s="174" t="s">
        <v>326</v>
      </c>
      <c r="F181" s="174" t="s">
        <v>327</v>
      </c>
      <c r="G181" s="161"/>
      <c r="H181" s="161"/>
      <c r="I181" s="164"/>
      <c r="J181" s="175">
        <f>BK181</f>
        <v>0</v>
      </c>
      <c r="K181" s="161"/>
      <c r="L181" s="166"/>
      <c r="M181" s="167"/>
      <c r="N181" s="168"/>
      <c r="O181" s="168"/>
      <c r="P181" s="169">
        <f>P182</f>
        <v>0</v>
      </c>
      <c r="Q181" s="168"/>
      <c r="R181" s="169">
        <f>R182</f>
        <v>0</v>
      </c>
      <c r="S181" s="168"/>
      <c r="T181" s="170">
        <f>T182</f>
        <v>0</v>
      </c>
      <c r="AR181" s="171" t="s">
        <v>137</v>
      </c>
      <c r="AT181" s="172" t="s">
        <v>72</v>
      </c>
      <c r="AU181" s="172" t="s">
        <v>78</v>
      </c>
      <c r="AY181" s="171" t="s">
        <v>112</v>
      </c>
      <c r="BK181" s="173">
        <f>BK182</f>
        <v>0</v>
      </c>
    </row>
    <row r="182" spans="1:65" s="1" customFormat="1" ht="16.5" customHeight="1">
      <c r="A182" s="30"/>
      <c r="B182" s="31"/>
      <c r="C182" s="176" t="s">
        <v>328</v>
      </c>
      <c r="D182" s="176" t="s">
        <v>115</v>
      </c>
      <c r="E182" s="177" t="s">
        <v>329</v>
      </c>
      <c r="F182" s="178" t="s">
        <v>330</v>
      </c>
      <c r="G182" s="179" t="s">
        <v>313</v>
      </c>
      <c r="H182" s="180">
        <v>25272.39</v>
      </c>
      <c r="I182" s="181"/>
      <c r="J182" s="182">
        <f>ROUND(I182*H182,2)</f>
        <v>0</v>
      </c>
      <c r="K182" s="183"/>
      <c r="L182" s="35"/>
      <c r="M182" s="190" t="s">
        <v>1</v>
      </c>
      <c r="N182" s="191" t="s">
        <v>38</v>
      </c>
      <c r="O182" s="192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88" t="s">
        <v>300</v>
      </c>
      <c r="AT182" s="188" t="s">
        <v>115</v>
      </c>
      <c r="AU182" s="188" t="s">
        <v>80</v>
      </c>
      <c r="AY182" s="13" t="s">
        <v>112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3" t="s">
        <v>78</v>
      </c>
      <c r="BK182" s="189">
        <f>ROUND(I182*H182,2)</f>
        <v>0</v>
      </c>
      <c r="BL182" s="13" t="s">
        <v>300</v>
      </c>
      <c r="BM182" s="188" t="s">
        <v>331</v>
      </c>
    </row>
    <row r="183" spans="1:31" s="1" customFormat="1" ht="6.75" customHeight="1">
      <c r="A183" s="30"/>
      <c r="B183" s="50"/>
      <c r="C183" s="51"/>
      <c r="D183" s="51"/>
      <c r="E183" s="51"/>
      <c r="F183" s="51"/>
      <c r="G183" s="51"/>
      <c r="H183" s="51"/>
      <c r="I183" s="51"/>
      <c r="J183" s="51"/>
      <c r="K183" s="51"/>
      <c r="L183" s="35"/>
      <c r="M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</row>
  </sheetData>
  <sheetProtection sheet="1" objects="1" scenarios="1" formatColumns="0" formatRows="0" autoFilter="0"/>
  <autoFilter ref="C121:K182"/>
  <mergeCells count="6">
    <mergeCell ref="E85:H85"/>
    <mergeCell ref="E114:H114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cp:lastPrinted>2024-02-20T10:14:31Z</cp:lastPrinted>
  <dcterms:created xsi:type="dcterms:W3CDTF">2024-02-19T11:04:07Z</dcterms:created>
  <dcterms:modified xsi:type="dcterms:W3CDTF">2024-03-25T09:10:32Z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