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3DA6F789-07A9-49AE-9B4E-D8BC2406D259}" xr6:coauthVersionLast="47" xr6:coauthVersionMax="47" xr10:uidLastSave="{00000000-0000-0000-0000-000000000000}"/>
  <bookViews>
    <workbookView xWindow="-108" yWindow="-108" windowWidth="23256" windowHeight="12576" tabRatio="687" firstSheet="1" activeTab="5" xr2:uid="{00000000-000D-0000-FFFF-FFFF00000000}"/>
  </bookViews>
  <sheets>
    <sheet name="Celková nabídková cena" sheetId="1" r:id="rId1"/>
    <sheet name="Cena Vytvoření služby" sheetId="5" r:id="rId2"/>
    <sheet name="Cena inf. cloudových služeb" sheetId="10" r:id="rId3"/>
    <sheet name="Cena Pilotních služeb" sheetId="13" r:id="rId4"/>
    <sheet name="Cena Služeb provozu" sheetId="6" r:id="rId5"/>
    <sheet name="Cena Služeb rozvoje" sheetId="7" r:id="rId6"/>
    <sheet name="Pokyny k vyplnění"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0" i="10" l="1"/>
  <c r="O61" i="10"/>
  <c r="O62" i="10"/>
  <c r="O63" i="10"/>
  <c r="O64" i="10"/>
  <c r="O65" i="10"/>
  <c r="O66" i="10"/>
  <c r="O59" i="10"/>
  <c r="O49" i="10"/>
  <c r="O50" i="10"/>
  <c r="O51" i="10"/>
  <c r="O52" i="10"/>
  <c r="O53" i="10"/>
  <c r="O54" i="10"/>
  <c r="O55" i="10"/>
  <c r="O48" i="10"/>
  <c r="O38" i="10"/>
  <c r="O39" i="10"/>
  <c r="O40" i="10"/>
  <c r="O41" i="10"/>
  <c r="O42" i="10"/>
  <c r="O43" i="10"/>
  <c r="O44" i="10"/>
  <c r="O37" i="10"/>
  <c r="O27" i="10"/>
  <c r="O28" i="10"/>
  <c r="O29" i="10"/>
  <c r="O30" i="10"/>
  <c r="O31" i="10"/>
  <c r="O32" i="10"/>
  <c r="O33" i="10"/>
  <c r="O26" i="10"/>
  <c r="O16" i="10"/>
  <c r="O17" i="10"/>
  <c r="O18" i="10"/>
  <c r="O19" i="10"/>
  <c r="O20" i="10"/>
  <c r="O21" i="10"/>
  <c r="O22" i="10"/>
  <c r="O15" i="10"/>
  <c r="L60" i="10"/>
  <c r="L61" i="10"/>
  <c r="L62" i="10"/>
  <c r="L63" i="10"/>
  <c r="L64" i="10"/>
  <c r="L65" i="10"/>
  <c r="L66" i="10"/>
  <c r="L59" i="10"/>
  <c r="L49" i="10"/>
  <c r="L50" i="10"/>
  <c r="L51" i="10"/>
  <c r="L52" i="10"/>
  <c r="L53" i="10"/>
  <c r="L54" i="10"/>
  <c r="L55" i="10"/>
  <c r="L48" i="10"/>
  <c r="L38" i="10"/>
  <c r="L39" i="10"/>
  <c r="L40" i="10"/>
  <c r="L41" i="10"/>
  <c r="L42" i="10"/>
  <c r="L43" i="10"/>
  <c r="L44" i="10"/>
  <c r="L37" i="10"/>
  <c r="L27" i="10"/>
  <c r="L28" i="10"/>
  <c r="L29" i="10"/>
  <c r="L30" i="10"/>
  <c r="L31" i="10"/>
  <c r="L32" i="10"/>
  <c r="L33" i="10"/>
  <c r="L26" i="10"/>
  <c r="L16" i="10"/>
  <c r="L17" i="10"/>
  <c r="L18" i="10"/>
  <c r="L19" i="10"/>
  <c r="L20" i="10"/>
  <c r="L21" i="10"/>
  <c r="L22" i="10"/>
  <c r="L15" i="10"/>
  <c r="I60" i="10"/>
  <c r="I61" i="10"/>
  <c r="I62" i="10"/>
  <c r="I63" i="10"/>
  <c r="I64" i="10"/>
  <c r="I65" i="10"/>
  <c r="I66" i="10"/>
  <c r="I59" i="10"/>
  <c r="I49" i="10"/>
  <c r="I50" i="10"/>
  <c r="I51" i="10"/>
  <c r="I52" i="10"/>
  <c r="I53" i="10"/>
  <c r="I54" i="10"/>
  <c r="I55" i="10"/>
  <c r="I48" i="10"/>
  <c r="I38" i="10"/>
  <c r="I39" i="10"/>
  <c r="I40" i="10"/>
  <c r="I41" i="10"/>
  <c r="I42" i="10"/>
  <c r="I43" i="10"/>
  <c r="I44" i="10"/>
  <c r="I37" i="10"/>
  <c r="I27" i="10"/>
  <c r="I28" i="10"/>
  <c r="I29" i="10"/>
  <c r="I30" i="10"/>
  <c r="I31" i="10"/>
  <c r="I32" i="10"/>
  <c r="I33" i="10"/>
  <c r="I26" i="10"/>
  <c r="F60" i="10"/>
  <c r="F61" i="10"/>
  <c r="F62" i="10"/>
  <c r="F63" i="10"/>
  <c r="F64" i="10"/>
  <c r="F65" i="10"/>
  <c r="F66" i="10"/>
  <c r="F59" i="10"/>
  <c r="F49" i="10"/>
  <c r="F50" i="10"/>
  <c r="F51" i="10"/>
  <c r="F52" i="10"/>
  <c r="F53" i="10"/>
  <c r="F54" i="10"/>
  <c r="F55" i="10"/>
  <c r="F48" i="10"/>
  <c r="F38" i="10"/>
  <c r="F39" i="10"/>
  <c r="F40" i="10"/>
  <c r="F41" i="10"/>
  <c r="F42" i="10"/>
  <c r="F43" i="10"/>
  <c r="F44" i="10"/>
  <c r="F37" i="10"/>
  <c r="F27" i="10"/>
  <c r="F28" i="10"/>
  <c r="F29" i="10"/>
  <c r="F30" i="10"/>
  <c r="F31" i="10"/>
  <c r="F32" i="10"/>
  <c r="F33" i="10"/>
  <c r="F26" i="10"/>
  <c r="F16" i="10"/>
  <c r="F17" i="10"/>
  <c r="F18" i="10"/>
  <c r="F19" i="10"/>
  <c r="F20" i="10"/>
  <c r="F21" i="10"/>
  <c r="F22" i="10"/>
  <c r="F15" i="10"/>
  <c r="I16" i="10"/>
  <c r="I17" i="10"/>
  <c r="I18" i="10"/>
  <c r="I19" i="10"/>
  <c r="I20" i="10"/>
  <c r="I21" i="10"/>
  <c r="I22" i="10"/>
  <c r="I15" i="10"/>
  <c r="I23" i="10" s="1"/>
  <c r="B40" i="6"/>
  <c r="B39" i="6"/>
  <c r="B38" i="6"/>
  <c r="G20" i="6"/>
  <c r="G21" i="6"/>
  <c r="G19" i="6"/>
  <c r="G17" i="6"/>
  <c r="G17" i="13"/>
  <c r="G16" i="13"/>
  <c r="H16" i="13" s="1"/>
  <c r="I16" i="13" s="1"/>
  <c r="G14" i="13"/>
  <c r="D7" i="6"/>
  <c r="D20" i="13"/>
  <c r="B41" i="6" l="1"/>
  <c r="H17" i="13"/>
  <c r="I17" i="13" s="1"/>
  <c r="H14" i="13"/>
  <c r="I14" i="13" s="1"/>
  <c r="B42" i="6"/>
  <c r="D34" i="6"/>
  <c r="G18" i="13" l="1"/>
  <c r="G6" i="6"/>
  <c r="G32" i="6"/>
  <c r="G31" i="6"/>
  <c r="H30" i="6" l="1"/>
  <c r="J30" i="6" s="1"/>
  <c r="L30" i="6" s="1"/>
  <c r="H18" i="13"/>
  <c r="I18" i="13" s="1"/>
  <c r="K30" i="6" l="1"/>
  <c r="G8" i="13"/>
  <c r="G7" i="13"/>
  <c r="D5" i="7"/>
  <c r="F5" i="7" s="1"/>
  <c r="F6" i="7" s="1"/>
  <c r="G13" i="13"/>
  <c r="G12" i="13"/>
  <c r="G11" i="13"/>
  <c r="G10" i="13"/>
  <c r="G9" i="13"/>
  <c r="G6" i="13"/>
  <c r="G5" i="13"/>
  <c r="H8" i="13" l="1"/>
  <c r="I8" i="13" s="1"/>
  <c r="H9" i="13"/>
  <c r="I9" i="13" s="1"/>
  <c r="H7" i="13"/>
  <c r="I7" i="13" s="1"/>
  <c r="H10" i="13"/>
  <c r="I10" i="13" s="1"/>
  <c r="H11" i="13"/>
  <c r="I11" i="13" s="1"/>
  <c r="H12" i="13"/>
  <c r="I12" i="13" s="1"/>
  <c r="H13" i="13"/>
  <c r="I13" i="13" s="1"/>
  <c r="G20" i="13"/>
  <c r="H20" i="13" s="1"/>
  <c r="H5" i="13"/>
  <c r="I5" i="13" s="1"/>
  <c r="H6" i="13"/>
  <c r="I6" i="13" s="1"/>
  <c r="G19" i="13"/>
  <c r="E5" i="7"/>
  <c r="P25" i="10"/>
  <c r="G21" i="13" l="1"/>
  <c r="H21" i="13" s="1"/>
  <c r="I20" i="13"/>
  <c r="B6" i="1"/>
  <c r="C2" i="5"/>
  <c r="D2" i="5" s="1"/>
  <c r="L23" i="10"/>
  <c r="F67" i="10"/>
  <c r="P62" i="10"/>
  <c r="P65" i="10"/>
  <c r="I19" i="13"/>
  <c r="B8" i="1"/>
  <c r="C8" i="1" s="1"/>
  <c r="D8" i="1" s="1"/>
  <c r="H19" i="13"/>
  <c r="E6" i="7"/>
  <c r="B9" i="1" s="1"/>
  <c r="G5" i="7"/>
  <c r="G6" i="7" s="1"/>
  <c r="P63" i="10"/>
  <c r="L67" i="10"/>
  <c r="P59" i="10"/>
  <c r="P60" i="10"/>
  <c r="P66" i="10"/>
  <c r="O56" i="10"/>
  <c r="F56" i="10"/>
  <c r="P61" i="10"/>
  <c r="P64" i="10"/>
  <c r="I67" i="10"/>
  <c r="O67" i="10"/>
  <c r="I56" i="10"/>
  <c r="L56" i="10"/>
  <c r="P55" i="10"/>
  <c r="L45" i="10"/>
  <c r="F45" i="10"/>
  <c r="O45" i="10"/>
  <c r="I45" i="10"/>
  <c r="F34" i="10"/>
  <c r="P18" i="10"/>
  <c r="P33" i="10"/>
  <c r="O34" i="10"/>
  <c r="L34" i="10"/>
  <c r="I34" i="10"/>
  <c r="P39" i="10"/>
  <c r="P43" i="10"/>
  <c r="P41" i="10"/>
  <c r="P30" i="10"/>
  <c r="P48" i="10"/>
  <c r="P16" i="10"/>
  <c r="P31" i="10"/>
  <c r="P49" i="10"/>
  <c r="P38" i="10"/>
  <c r="P19" i="10"/>
  <c r="P37" i="10"/>
  <c r="P52" i="10"/>
  <c r="P26" i="10"/>
  <c r="O23" i="10"/>
  <c r="P20" i="10"/>
  <c r="P53" i="10"/>
  <c r="F23" i="10"/>
  <c r="P29" i="10"/>
  <c r="P44" i="10"/>
  <c r="P51" i="10"/>
  <c r="P22" i="10"/>
  <c r="P40" i="10"/>
  <c r="P27" i="10"/>
  <c r="P42" i="10"/>
  <c r="P17" i="10"/>
  <c r="P32" i="10"/>
  <c r="P50" i="10"/>
  <c r="P21" i="10"/>
  <c r="P54" i="10"/>
  <c r="P28" i="10"/>
  <c r="P15" i="10"/>
  <c r="B8" i="5"/>
  <c r="C8" i="5" s="1"/>
  <c r="D8" i="5" s="1"/>
  <c r="B6" i="5"/>
  <c r="B7" i="5"/>
  <c r="C7" i="5" s="1"/>
  <c r="D7" i="5" s="1"/>
  <c r="I21" i="13" l="1"/>
  <c r="F70" i="10"/>
  <c r="B7" i="1" s="1"/>
  <c r="P56" i="10"/>
  <c r="I70" i="10"/>
  <c r="O70" i="10"/>
  <c r="P45" i="10"/>
  <c r="L70" i="10"/>
  <c r="P67" i="10"/>
  <c r="P34" i="10"/>
  <c r="P23" i="10"/>
  <c r="P70" i="10" l="1"/>
  <c r="B10" i="1" s="1"/>
  <c r="C6" i="5" l="1"/>
  <c r="D6" i="5" s="1"/>
  <c r="C10" i="1" l="1"/>
  <c r="D10" i="1" s="1"/>
  <c r="G28" i="6" l="1"/>
  <c r="G29" i="6"/>
  <c r="G14" i="6"/>
  <c r="G7" i="6"/>
  <c r="G5" i="6"/>
  <c r="H27" i="6" l="1"/>
  <c r="J27" i="6" s="1"/>
  <c r="L27" i="6" l="1"/>
  <c r="K27" i="6"/>
  <c r="G26" i="6"/>
  <c r="G25" i="6"/>
  <c r="G24" i="6"/>
  <c r="G23" i="6"/>
  <c r="G16" i="6"/>
  <c r="G15" i="6"/>
  <c r="G4" i="6"/>
  <c r="G33" i="6" l="1"/>
  <c r="G34" i="6"/>
  <c r="J34" i="6" s="1"/>
  <c r="H22" i="6"/>
  <c r="J22" i="6" s="1"/>
  <c r="H3" i="6"/>
  <c r="J3" i="6" s="1"/>
  <c r="J33" i="6" l="1"/>
  <c r="B11" i="1" s="1"/>
  <c r="G35" i="6"/>
  <c r="J35" i="6" s="1"/>
  <c r="K22" i="6"/>
  <c r="L22" i="6"/>
  <c r="K34" i="6"/>
  <c r="L34" i="6" s="1"/>
  <c r="L3" i="6"/>
  <c r="K3" i="6"/>
  <c r="D11" i="7"/>
  <c r="E11" i="7" s="1"/>
  <c r="F11" i="7" s="1"/>
  <c r="L33" i="6" l="1"/>
  <c r="K33" i="6"/>
  <c r="K35" i="6"/>
  <c r="L35" i="6" s="1"/>
  <c r="C11" i="1"/>
  <c r="D11" i="1" s="1"/>
  <c r="E12" i="7"/>
  <c r="B12" i="1" s="1"/>
  <c r="B13" i="1" s="1"/>
  <c r="F12" i="7"/>
  <c r="C12" i="1" l="1"/>
  <c r="G11" i="7"/>
  <c r="G12" i="7" s="1"/>
  <c r="D12" i="1" l="1"/>
  <c r="C9" i="1"/>
  <c r="D9" i="1" s="1"/>
  <c r="C7" i="1" l="1"/>
  <c r="D7" i="1" l="1"/>
  <c r="C6" i="1"/>
  <c r="C13" i="1" s="1"/>
  <c r="D6" i="1" l="1"/>
  <c r="D13" i="1" s="1"/>
</calcChain>
</file>

<file path=xl/sharedStrings.xml><?xml version="1.0" encoding="utf-8"?>
<sst xmlns="http://schemas.openxmlformats.org/spreadsheetml/2006/main" count="338" uniqueCount="222">
  <si>
    <t>Příloha č. 4 Zadávací dokumentace</t>
  </si>
  <si>
    <t>Formulář pro stanovení nabídkové ceny</t>
  </si>
  <si>
    <t>Stanovení celkové nabídkové ceny</t>
  </si>
  <si>
    <t>Cena bez DPH</t>
  </si>
  <si>
    <t>DPH</t>
  </si>
  <si>
    <t>Cena s DPH</t>
  </si>
  <si>
    <t xml:space="preserve">Celková cena Vytvoření služby SAMAS </t>
  </si>
  <si>
    <t>Cena infrastrukturních cloudových služeb za dobu Pilotního a akceptačního provozu (modelová cena)</t>
  </si>
  <si>
    <t>Cena Pilotních služeb</t>
  </si>
  <si>
    <t>Cena Služeb rozvoje  za dobu Pilotního a akceptačního provozu</t>
  </si>
  <si>
    <t>Cena infrastrukturních cloudových služeb za 3 roky produkčního provozu</t>
  </si>
  <si>
    <t>Cena Služeb provozu za 3 roky produkčního provozu (bez ceny infrastrukturních cloudových služeb)</t>
  </si>
  <si>
    <t>Cena Služeb rozvoje za 3 roky produkčního provozu</t>
  </si>
  <si>
    <t>Celková nabídková cena</t>
  </si>
  <si>
    <t xml:space="preserve">Název </t>
  </si>
  <si>
    <t>Jednorázová cena  (bez DPH)</t>
  </si>
  <si>
    <t>DPH 21%</t>
  </si>
  <si>
    <t>Cena (s DPH)</t>
  </si>
  <si>
    <t>Procento celkové ceny k fakturaci za dílčí plnění</t>
  </si>
  <si>
    <t>FAKTURACE Vytvoření služby SAMAS</t>
  </si>
  <si>
    <t>Analytická a přípravná fáze</t>
  </si>
  <si>
    <t>Vlastní Implementace (implementace Kritických služeb)</t>
  </si>
  <si>
    <t>Implementace Požadovaných služeb včetně Finální akceptace (v rámci Pilotního a akceptačního provozu)</t>
  </si>
  <si>
    <t>ŽLUTĚ PODBARVENÁ POLE DOPLNÍ DODAVATEL</t>
  </si>
  <si>
    <t>BAREVNĚ ODLIŠENÉ POLE JE POUŽITO PRO STANOVENÍ CELKOVÉ NABÍDKOVÉ CENY</t>
  </si>
  <si>
    <t xml:space="preserve">Dodavatel vyplní pouze žlutá pole.  </t>
  </si>
  <si>
    <t>Celková cena Vytvoření služby SAMAS  bude hrazena po dokončení fází Vytvoření služby SAMAS označených v řádcích 6 až 9 a specifikovaných v Příloze č. 1 Smlouvy podílem na celkové ceně Vytvoření služby SAMAS stanoveným ve sloupci Procento celkové ceny k fakturaci za dílčí plnění. (Tj. dodavatel neuvádí např. skutečnou cenu např. Analytické a přípravné fáze, ta je celá zahrnuta v celkové ceně Vytvoření služby SAMAS. Cena dílčího plnění je stanovena pevným procentuálním podílem z celkové ceny Vytvoření služby SAMAS, který Zadavatel/Objednatel uhradí po ukončení konkrétní fáze plnění Smlouvy.) 
Z hodnoty položky takto stanovené (procentuálním podílem) je počítána kreditace dle Přílohy č. 1 Smlouvy (kde je tato hodnota označena jako "cena fáze").</t>
  </si>
  <si>
    <t>Název</t>
  </si>
  <si>
    <t>Název jednotky pro kalkulaci ceny služby*</t>
  </si>
  <si>
    <t>Cena jednotky služby (bez DPH)*</t>
  </si>
  <si>
    <t>Odhadovaný počet jednotek služby za jeden měsíc intenzivního provozu</t>
  </si>
  <si>
    <t>Odhadovaný počet jednotek služby za jeden měsíc běžného provozu</t>
  </si>
  <si>
    <t>Celková modelová cena za 3 roky produčního provozu (bez DPH)</t>
  </si>
  <si>
    <t>Parametry scénáře</t>
  </si>
  <si>
    <t>Období plnění</t>
  </si>
  <si>
    <t>Pilotní a akceptační provoz (PAP)</t>
  </si>
  <si>
    <t>1. rok produčního provozu</t>
  </si>
  <si>
    <t>2.rok produčního provozu</t>
  </si>
  <si>
    <t>3. rok produčního provozu</t>
  </si>
  <si>
    <t>Počet registrovaných uživatelů - žadatelů***</t>
  </si>
  <si>
    <t>Maximální počet současně pracujících uživatelů - žadatelů***</t>
  </si>
  <si>
    <t>Počet registrovaných pracovníků zadavatele***</t>
  </si>
  <si>
    <t>Maximální počet současně pracujících pracovníků zadavatele***</t>
  </si>
  <si>
    <t>Počet vyhodnocovaných AP***</t>
  </si>
  <si>
    <t>Počet současně vyhodnocovaných podmínek na jednom AP***</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</si>
  <si>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</si>
  <si>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</si>
  <si>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</si>
  <si>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</si>
  <si>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</si>
  <si>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</si>
  <si>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</si>
  <si>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</si>
  <si>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</si>
  <si>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</si>
  <si>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</si>
  <si>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</si>
  <si>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</si>
  <si>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Jednotka pro kalkulaci ceny služby a cena jednotky služby ve sloupci B a C budou využity jako sazebník pro kalkulaci ceny skutečně odebíraných cloudových služeb ve vyhodnocovacím období (vyhodnocovacím obdobím je 1 měsíc).</t>
  </si>
  <si>
    <t>** Pokud poskytované cloudové služby nespadají do žádné z výše uvedených kategorií anebo z povahy nabízeného řešení služby není možné anebo vhodné rozdělit, je možné je uvést v části Nerozlišené služby.</t>
  </si>
  <si>
    <r>
      <t>*** V těchto řádcích jsou tzv. styčné parametry služeb stanovené zadavatelem/Objednatelem (dále jen "</t>
    </r>
    <r>
      <rPr>
        <b/>
        <i/>
        <sz val="11"/>
        <rFont val="Calibri"/>
        <family val="2"/>
        <charset val="238"/>
        <scheme val="minor"/>
      </rPr>
      <t>styčné parametry Objednatele</t>
    </r>
    <r>
      <rPr>
        <sz val="11"/>
        <rFont val="Calibri"/>
        <family val="2"/>
        <charset val="238"/>
        <scheme val="minor"/>
      </rPr>
      <t>"), které slouží k stanovení odhadovaného počtu jednotek služby. Skutečná cena cloudových služeb bude stanovena násobkem skutečně spotřebovaných jednotek služby a ceny jednotky služby. Budou-li ve vyhodnocovacím období realita taková, že nebudou překročeny styčné parametry Objednatele, pak nemůže být fakturován počet jednotek infrastrukturních cloudových služeb překračující odhadovaný počet jednotek (tj. v takovém případě nelze fakturovat jednotky spotřebované nad stanovený odhadovaný počet).</t>
    </r>
  </si>
  <si>
    <t>PAP= Pilotní a akceptační provoz</t>
  </si>
  <si>
    <t>Změny cen cloudových služeb</t>
  </si>
  <si>
    <r>
      <t>1.</t>
    </r>
    <r>
      <rPr>
        <b/>
        <sz val="11"/>
        <color theme="1"/>
        <rFont val="Calibri"/>
        <family val="2"/>
        <charset val="238"/>
        <scheme val="minor"/>
      </rPr>
      <t>    Změna ceny cloudových služeb při změně ceníkových cen</t>
    </r>
  </si>
  <si>
    <r>
      <t>1.1. Jednotková cena cloudových služeb se v případě návrhu Poskytovatele zvýší o míru nárůstu ceny konkrétní cloudové služby na trhu za předchozích 12 měsíců (dále jen „</t>
    </r>
    <r>
      <rPr>
        <b/>
        <i/>
        <sz val="11"/>
        <rFont val="Calibri"/>
        <family val="2"/>
        <charset val="238"/>
        <scheme val="minor"/>
      </rPr>
      <t>míra nárůstu</t>
    </r>
    <r>
      <rPr>
        <sz val="11"/>
        <rFont val="Calibri"/>
        <family val="2"/>
        <charset val="238"/>
        <scheme val="minor"/>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</si>
  <si>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</si>
  <si>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t>1.3. Za počáteční hodnotu, k níž bude počítán meziroční nárůst cen, bude považována cena dle ceníků dle odst. 1.2 (dále jen „</t>
    </r>
    <r>
      <rPr>
        <b/>
        <i/>
        <sz val="11"/>
        <rFont val="Calibri"/>
        <family val="2"/>
        <charset val="238"/>
        <scheme val="minor"/>
      </rPr>
      <t>ceníky</t>
    </r>
    <r>
      <rPr>
        <sz val="11"/>
        <rFont val="Calibri"/>
        <family val="2"/>
        <charset val="238"/>
        <scheme val="minor"/>
      </rPr>
      <t>“ a „</t>
    </r>
    <r>
      <rPr>
        <b/>
        <i/>
        <sz val="11"/>
        <rFont val="Calibri"/>
        <family val="2"/>
        <charset val="238"/>
        <scheme val="minor"/>
      </rPr>
      <t>ceníkové ceny</t>
    </r>
    <r>
      <rPr>
        <sz val="11"/>
        <rFont val="Calibri"/>
        <family val="2"/>
        <charset val="238"/>
        <scheme val="minor"/>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scheme val="minor"/>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scheme val="minor"/>
      </rPr>
      <t xml:space="preserve">  </t>
    </r>
  </si>
  <si>
    <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scheme val="minor"/>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scheme val="minor"/>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</si>
  <si>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</si>
  <si>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</si>
  <si>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</si>
  <si>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</si>
  <si>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</si>
  <si>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</si>
  <si>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	Změna ceny cloudových služeb při plnění Služeb rozvoje</t>
  </si>
  <si>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</si>
  <si>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</si>
  <si>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</si>
  <si>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</si>
  <si>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</si>
  <si>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Pilotní části služeb</t>
  </si>
  <si>
    <t>ID aktivity</t>
  </si>
  <si>
    <t>Název aktivity</t>
  </si>
  <si>
    <t>Způsob stanovení ceny</t>
  </si>
  <si>
    <t>Jednotková cena (bez DPH)</t>
  </si>
  <si>
    <t>Jednotka</t>
  </si>
  <si>
    <t>Modelový počet aktivit/rok</t>
  </si>
  <si>
    <r>
      <t xml:space="preserve">Modelová cena za 12 měsíců </t>
    </r>
    <r>
      <rPr>
        <b/>
        <sz val="11"/>
        <color rgb="FFFF0000"/>
        <rFont val="Calibri"/>
        <family val="2"/>
        <charset val="238"/>
        <scheme val="minor"/>
      </rPr>
      <t>(bez DPH)</t>
    </r>
  </si>
  <si>
    <t>Modelová cena za 12 měsíců (s DPH)</t>
  </si>
  <si>
    <t>Služby pilotního a akceptačního provozu služby SAMAS ve členění na:</t>
  </si>
  <si>
    <t>A01</t>
  </si>
  <si>
    <t>Vlastní provoz a správa služby SAMAS</t>
  </si>
  <si>
    <t>Paušální cena aktivity za měsíc</t>
  </si>
  <si>
    <t>Aktivita  v kalendářním měsíci</t>
  </si>
  <si>
    <t>A03</t>
  </si>
  <si>
    <t>Aktualizace dat/pořízení kopie dat</t>
  </si>
  <si>
    <t>Ocenění jedné realizované kopie dat služby SAMAS z PROD do TEST prostředí</t>
  </si>
  <si>
    <t>Realizovaná kopie</t>
  </si>
  <si>
    <t>A04</t>
  </si>
  <si>
    <t>Bezpečnostní aktualizace služby SAMAS</t>
  </si>
  <si>
    <t>A05</t>
  </si>
  <si>
    <t>Provozní aktualizace služby SAMAS</t>
  </si>
  <si>
    <t>A06</t>
  </si>
  <si>
    <t>Optimalizace chodu služby SAMAS</t>
  </si>
  <si>
    <t>A07</t>
  </si>
  <si>
    <t xml:space="preserve">Opravy chyb </t>
  </si>
  <si>
    <t>A09</t>
  </si>
  <si>
    <t>Provozní a bezpečnostní monitoring provozu služby SAMAS</t>
  </si>
  <si>
    <t>A10</t>
  </si>
  <si>
    <t>Vyhodnocení SLA parametrů provozu</t>
  </si>
  <si>
    <t>A11</t>
  </si>
  <si>
    <t>Zajištění 2. a 3. úrovně podpory Service Desku</t>
  </si>
  <si>
    <t>A13</t>
  </si>
  <si>
    <t>Školení uživatelů</t>
  </si>
  <si>
    <t>Ocenění 1 MD školení uživatelů</t>
  </si>
  <si>
    <t>MD (8 Hod)</t>
  </si>
  <si>
    <t>A14</t>
  </si>
  <si>
    <t>Expertní analýza/vyhodnocení</t>
  </si>
  <si>
    <t>Cena zpracování požadavku</t>
  </si>
  <si>
    <t>Kč</t>
  </si>
  <si>
    <t>Ocenění 1 hodiny zpracování požadavku</t>
  </si>
  <si>
    <t>hod.</t>
  </si>
  <si>
    <t>Celková modelová cena Pilotní části služeb</t>
  </si>
  <si>
    <t>Cena jednotkových aktivit</t>
  </si>
  <si>
    <t>Pozn. Cena Akceptační části služeb Pilotního a akceptačního provozu je zahrnuta v ceně Vytvoření služby SAMAS.</t>
  </si>
  <si>
    <t>ID služby</t>
  </si>
  <si>
    <t>Název služby</t>
  </si>
  <si>
    <t>Cena aktivity/rok (bez DPH)</t>
  </si>
  <si>
    <t>Cena služby za 1 kalendářní rok (bez DPH)</t>
  </si>
  <si>
    <t>Počet let pro stanovení Modelové ceny Služeb</t>
  </si>
  <si>
    <t>Modelová cena Služeb za (36 měsíců) 3 roky (bez DPH)</t>
  </si>
  <si>
    <t>Modelová cena Služeb za 36 měsíců (s DPH)</t>
  </si>
  <si>
    <t>IS01-IS04</t>
  </si>
  <si>
    <t>Služby provozu řešení služby SAMAS ve členění na:</t>
  </si>
  <si>
    <t>IS01</t>
  </si>
  <si>
    <t xml:space="preserve"> - Provoz  a správa Služby SAMAS ve členění na:</t>
  </si>
  <si>
    <t>Ocenění jedné realizované kopie služby SAMAS z PROD do TEST prostředí</t>
  </si>
  <si>
    <t>Realizace kompletního testu obnovy služby SAMAS</t>
  </si>
  <si>
    <t>Ocenění realizace jednoho kompletního  testu obnovy služby SAMAS</t>
  </si>
  <si>
    <t>Test obnovy</t>
  </si>
  <si>
    <t xml:space="preserve">Testování služby SAMAS </t>
  </si>
  <si>
    <t>Ocenění realizace jednoho kompletního  testu služby SAMAS</t>
  </si>
  <si>
    <t>Test služby SAMAS</t>
  </si>
  <si>
    <t>Funkční testy</t>
  </si>
  <si>
    <t>Ocenění jednoho provedení testů</t>
  </si>
  <si>
    <t>Jedno provedení testů</t>
  </si>
  <si>
    <t>Uživatelské testy</t>
  </si>
  <si>
    <t>Integrační testy</t>
  </si>
  <si>
    <t>Testy interní integrity dat</t>
  </si>
  <si>
    <t>Bezpečnostní testy</t>
  </si>
  <si>
    <t>Zátěžové testy*</t>
  </si>
  <si>
    <t>Poskytování součinnosti</t>
  </si>
  <si>
    <t>Ocenění 1 MD poskytnutí součinnosti</t>
  </si>
  <si>
    <t>Programové/projektové řízení</t>
  </si>
  <si>
    <t>Správa dokumentace</t>
  </si>
  <si>
    <t>A08</t>
  </si>
  <si>
    <t>Další administrativní činnosti</t>
  </si>
  <si>
    <t>IS02</t>
  </si>
  <si>
    <t xml:space="preserve"> - Údržba  služby SAMAS</t>
  </si>
  <si>
    <t>A12</t>
  </si>
  <si>
    <t>Opravy chyb služby SAMAS</t>
  </si>
  <si>
    <t>IS03</t>
  </si>
  <si>
    <t xml:space="preserve"> - Dohled a monitoring služby SAMAS</t>
  </si>
  <si>
    <t>A15</t>
  </si>
  <si>
    <t>Provozní a bezpčnostní monitoring provozu služby SAMAS</t>
  </si>
  <si>
    <t>A16</t>
  </si>
  <si>
    <t>IS04</t>
  </si>
  <si>
    <t xml:space="preserve"> - Uživatelská podpora služby SAMAS</t>
  </si>
  <si>
    <t>Celková modelová cena služeb</t>
  </si>
  <si>
    <t>Cena jednorázových služeb</t>
  </si>
  <si>
    <t>Měsíční paušální ceny pro účely kreditace</t>
  </si>
  <si>
    <t>IS01-IS03</t>
  </si>
  <si>
    <t>*</t>
  </si>
  <si>
    <r>
      <t>Cena za 1 MD (bez DPH)</t>
    </r>
    <r>
      <rPr>
        <b/>
        <sz val="11"/>
        <rFont val="Calibri"/>
        <family val="2"/>
        <charset val="238"/>
        <scheme val="minor"/>
      </rPr>
      <t>*</t>
    </r>
  </si>
  <si>
    <t>Předpokládaný kalkulovaný počet MD/rok</t>
  </si>
  <si>
    <t>Kalkulovaná cena/rok (bez DPH)</t>
  </si>
  <si>
    <t>Modelová cena Služeb rozvoje za 12 měsíců celkem (bez DPH)</t>
  </si>
  <si>
    <t>Modelová cena Služeb rozvoje za 12 měsíců celkem (s DPH)</t>
  </si>
  <si>
    <t>1 MD rozvojových prací - hodnota nezávisle na roli</t>
  </si>
  <si>
    <t>Celková (modelová) cena služeb Úpravy a rozvojeslžby SAMAS</t>
  </si>
  <si>
    <t>Cena Služeb rozvoje v rámci produkčního provozu (P03 - IS05, IS06)</t>
  </si>
  <si>
    <t>Modelová cena Služeb rozvoje za 36 měsíců celkem (bez DPH)</t>
  </si>
  <si>
    <t>Modelová cena Služeb rozvoje za 36 měsíců celkem (s DPH)</t>
  </si>
  <si>
    <t>1 MD rozvojových prací - hodnota nezávisle na roli**</t>
  </si>
  <si>
    <t>Celková (modelová) cena Služeb rozvoje</t>
  </si>
  <si>
    <t>ŽLUTĚ PODBARVENÉ POLE DOPLNÍ DODAVATEL</t>
  </si>
  <si>
    <t>* V souladu se zadávacími podmínkami nesmí být cena vyšší než 12000 Kč bez DPH</t>
  </si>
  <si>
    <t>** Cena za MD dle této položky se použije pro ocenění MD služby Exit.</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</si>
  <si>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</si>
  <si>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</si>
  <si>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</si>
  <si>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</si>
  <si>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</si>
  <si>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</si>
  <si>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</si>
  <si>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</si>
  <si>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</si>
  <si>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SAMAS.</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</si>
  <si>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</si>
  <si>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</si>
  <si>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</si>
  <si>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</si>
  <si>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SAMAS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</si>
  <si>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Dodavatel uvede cenu Vytvoření služby SAMAS. 
Celková cena Vytvoření služby SAMAS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SAMAS", v níž je automatickým výpočtem rozdělena celková cena Vytvoření služby SAMAS na části 
i)   Analytická a přípravná fáze,
ii)  Vlastní Implementace (implementace Kritických služeb),
iii) Implementace Požadovaných služeb včetně Finální akceptace (v rámci Pilotního a akceptačního provozu). Celková cena Vytvoření služby SAMAS pak bude hrazena po dokončení částí Vytvoření služby SAMAS označených v řádcích 7 až 9 podílem na celkové ceně Vytvoření služby SAMAS stanoveným ve sloupci Procento celkové ceny k fakturaci za dílčí plnění. (Tj. dodavatel neuvádí skutečnou cenu např. Analytické a přípravné fáze, ta je celá zahrnuta v celkové ceně Vytvoření služby SAMAS. Hodnota položky je stanovena pevným procentuálním podílem, který je Zadavatel/Objednatel ochoten po ukončení konkrétní fáze uhradit.) Fakticky se tak jedná o Zadavatelem stanovené fáze plnění (dílčí plnění)  a pevné  podíly z celkové ceny Vytvoření služby SAMAS, které je ve vztahu k těmto dílčím plněním  ochoten uhradit.   Z hodnoty položky takto vypočítané (procentuálním podílem) je počítána kreditace dle Přílohy č. 1 Smlouvy (kde je označena jako "cena fáze").</t>
  </si>
  <si>
    <t>Cena inf. cloudových služeb</t>
  </si>
  <si>
    <t>Dodavatel uvede seznam používaných cloudových služeb, které bude využívat pro poskytování služby SAMAS. Dodavatel uvede v jednotlivých řádcích název cloudové služby, jednotku, která je zpoplatněna a cenu této jednotky. Dále uvede odhadovaný počet jednotek, který bude v dané fázi projektu třeba pro plnění služby SAMAS dle parametrů uvedených v zeleně vybarvených řádcích 4-9 tabulky s přihlédnutím k doplňujícím údajům ke scénáři pro vyčíslení odhadované ceny cloudových služeb uvedeným pod tabulkou.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vyhodnocovaných AP, počet současně vyhodnocovaných podmínek na jednom AP . 
Cena cloudových služeb vypočtená dle této tabulky je modelová. Skutečná cena služeb bude hrazena dle skutečného čerpání cloudových služeb (za podmínek dále popsaných).
Styčné parametry Objednatele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</si>
  <si>
    <t>A02</t>
  </si>
  <si>
    <t>A03-1</t>
  </si>
  <si>
    <t>A03-2</t>
  </si>
  <si>
    <t>Paušální cena Pilotní části služeb</t>
  </si>
  <si>
    <t>Paušální cena Služeb provozu</t>
  </si>
  <si>
    <t>Cena služeb rozvoje pro Služby</t>
  </si>
  <si>
    <t>Cena služeb rozvoje pro Pilotní a Akceptační provoz</t>
  </si>
  <si>
    <t>Cena Služeb Úpravy a rozvoj je služby SAMAS prostřednictvím Požadavků na změnu (P01 aktivita A10)</t>
  </si>
  <si>
    <t>Odhadovaná cena/hodnota  za 12 měsíců PAP (5 měs. intenzivního a 7 měs. běžného provozu) bez DPH</t>
  </si>
  <si>
    <t>Odhadovaná cena/hodnota produčního provozu za 12 měsíců  (5 měs. intenzivního a 7 měs. běžného provozu) bez DPH</t>
  </si>
  <si>
    <t>Maximální počet současně pracujících uživatelů se týká uživatelů mapových služeb.</t>
  </si>
  <si>
    <t>Cena zátěžových testů bude uvedena pro 600 současně pracujících zaměstnanců Objednatele, 5000 současně pracujících uživatelů typu žadatel a  5 typových transakcí celkem za oba typy uživatelů</t>
  </si>
  <si>
    <t xml:space="preserve">   Požadavek kategorie S (EVS)</t>
  </si>
  <si>
    <t xml:space="preserve">   Požadavek kategorie M (EVM)</t>
  </si>
  <si>
    <t xml:space="preserve">   Požadavek kategorie L (EVL)</t>
  </si>
  <si>
    <t>Nedohodnou-li se smluvní strany jinak, celkový počet MD rozvojových prací za první 4 roky plnění nebude vyšší než 1080 MD, v dalším období ne více než 1200 MD za každé 4 roky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</si>
</sst>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_-;\-* #,##0_-;_-* &quot;-&quot;??_-;_-@_-"/>
    <numFmt numFmtId="165" formatCode="_-* #,##0.00\ [$Kč-405]_-;\-* #,##0.00\ [$Kč-405]_-;_-* &quot;-&quot;??\ [$Kč-405]_-;_-@_-"/>
  </numFmts>
  <fonts count="19" x14ac:knownFonts="1">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00B050"/>
      <name val="Calibri"/>
      <family val="2"/>
      <charset val="238"/>
      <scheme val="minor"/>
    </font>
    <font>
      <strike/>
      <sz val="11"/>
      <color theme="1"/>
      <name val="Calibri"/>
      <family val="2"/>
      <charset val="238"/>
      <scheme val="minor"/>
    </font>
    <font>
      <sz val="11"/>
      <color theme="1"/>
      <name val="Calibri"/>
      <family val="2"/>
      <charset val="238"/>
      <scheme val="minor"/>
    </font>
    <font>
      <b/>
      <sz val="11"/>
      <name val="Calibri"/>
      <family val="2"/>
      <charset val="238"/>
      <scheme val="minor"/>
    </font>
    <font>
      <b/>
      <sz val="10"/>
      <name val="Arial"/>
      <family val="2"/>
    </font>
    <font>
      <sz val="8"/>
      <name val="Calibri"/>
      <family val="2"/>
      <charset val="238"/>
      <scheme val="minor"/>
    </font>
    <font>
      <b/>
      <sz val="14"/>
      <name val="Calibri"/>
      <family val="2"/>
      <charset val="238"/>
      <scheme val="minor"/>
    </font>
    <font>
      <sz val="12"/>
      <color rgb="FF00B050"/>
      <name val="Calibri"/>
      <family val="2"/>
      <charset val="238"/>
      <scheme val="minor"/>
    </font>
    <font>
      <sz val="14"/>
      <name val="Calibri"/>
      <family val="2"/>
      <charset val="238"/>
      <scheme val="minor"/>
    </font>
    <font>
      <b/>
      <i/>
      <sz val="11"/>
      <name val="Calibri"/>
      <family val="2"/>
      <charset val="238"/>
      <scheme val="minor"/>
    </font>
    <font>
      <i/>
      <sz val="11"/>
      <name val="Calibri"/>
      <family val="2"/>
      <charset val="238"/>
      <scheme val="minor"/>
    </font>
    <font>
      <sz val="9"/>
      <name val="Verdana"/>
      <family val="2"/>
      <charset val="238"/>
    </font>
  </fonts>
  <fills count="18">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00B0F0"/>
        <bgColor rgb="FFB9CAD8"/>
      </patternFill>
    </fill>
    <fill>
      <patternFill patternType="solid">
        <fgColor theme="9" tint="-0.249977111117893"/>
        <bgColor indexed="64"/>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rgb="FFE2EFDA"/>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666666"/>
      </right>
      <top style="medium">
        <color indexed="64"/>
      </top>
      <bottom/>
      <diagonal/>
    </border>
    <border>
      <left style="thin">
        <color rgb="FF666666"/>
      </left>
      <right style="thin">
        <color rgb="FF666666"/>
      </right>
      <top style="medium">
        <color indexed="64"/>
      </top>
      <bottom/>
      <diagonal/>
    </border>
    <border>
      <left style="thin">
        <color rgb="FF666666"/>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29">
    <xf numFmtId="0" fontId="0" fillId="0" borderId="0" xfId="0"/>
    <xf numFmtId="0" fontId="2" fillId="6" borderId="4" xfId="0" applyFont="1" applyFill="1" applyBorder="1" applyAlignment="1">
      <alignment horizontal="center" wrapText="1"/>
    </xf>
    <xf numFmtId="0" fontId="2" fillId="7" borderId="3" xfId="0" applyFont="1" applyFill="1" applyBorder="1"/>
    <xf numFmtId="0" fontId="2" fillId="7" borderId="4" xfId="0" applyFont="1" applyFill="1" applyBorder="1"/>
    <xf numFmtId="0" fontId="2" fillId="7" borderId="5" xfId="0" applyFont="1" applyFill="1" applyBorder="1"/>
    <xf numFmtId="0" fontId="0" fillId="0" borderId="0" xfId="0" applyAlignment="1">
      <alignment wrapText="1"/>
    </xf>
    <xf numFmtId="0" fontId="2" fillId="6" borderId="18" xfId="0" applyFont="1" applyFill="1" applyBorder="1" applyAlignment="1">
      <alignment horizontal="center" wrapText="1"/>
    </xf>
    <xf numFmtId="0" fontId="2" fillId="6" borderId="20" xfId="0" applyFont="1" applyFill="1" applyBorder="1" applyAlignment="1">
      <alignment horizontal="center" wrapText="1"/>
    </xf>
    <xf numFmtId="0" fontId="2" fillId="6" borderId="19" xfId="0" applyFont="1" applyFill="1" applyBorder="1" applyAlignment="1">
      <alignment horizontal="center" wrapText="1"/>
    </xf>
    <xf numFmtId="44" fontId="0" fillId="9" borderId="12" xfId="0" applyNumberFormat="1" applyFill="1" applyBorder="1" applyAlignment="1">
      <alignment wrapText="1"/>
    </xf>
    <xf numFmtId="0" fontId="0" fillId="8" borderId="0" xfId="0" applyFill="1"/>
    <xf numFmtId="0" fontId="2" fillId="9" borderId="6" xfId="0" applyFont="1" applyFill="1" applyBorder="1" applyAlignment="1">
      <alignment vertical="center" wrapText="1"/>
    </xf>
    <xf numFmtId="44" fontId="0" fillId="9" borderId="1" xfId="0" applyNumberFormat="1" applyFill="1" applyBorder="1" applyAlignment="1">
      <alignment vertical="center" wrapText="1"/>
    </xf>
    <xf numFmtId="44" fontId="0" fillId="0" borderId="0" xfId="0" applyNumberFormat="1"/>
    <xf numFmtId="0" fontId="2" fillId="9" borderId="24" xfId="0" applyFont="1" applyFill="1" applyBorder="1" applyAlignment="1">
      <alignment vertical="center" wrapText="1"/>
    </xf>
    <xf numFmtId="44" fontId="0" fillId="9" borderId="16" xfId="0" applyNumberFormat="1" applyFill="1" applyBorder="1" applyAlignment="1">
      <alignment vertical="center" wrapText="1"/>
    </xf>
    <xf numFmtId="44" fontId="2" fillId="15" borderId="4" xfId="0" applyNumberFormat="1" applyFont="1" applyFill="1" applyBorder="1" applyAlignment="1">
      <alignment horizontal="center" wrapText="1"/>
    </xf>
    <xf numFmtId="0" fontId="0" fillId="9" borderId="1" xfId="0" applyFill="1" applyBorder="1" applyAlignment="1">
      <alignment vertical="center" wrapText="1"/>
    </xf>
    <xf numFmtId="44" fontId="0" fillId="9" borderId="6" xfId="0" applyNumberFormat="1" applyFill="1" applyBorder="1" applyAlignment="1">
      <alignment wrapText="1"/>
    </xf>
    <xf numFmtId="44" fontId="0" fillId="9" borderId="25" xfId="0" applyNumberFormat="1" applyFill="1" applyBorder="1" applyAlignment="1">
      <alignment wrapText="1"/>
    </xf>
    <xf numFmtId="44" fontId="0" fillId="9" borderId="11" xfId="0" applyNumberFormat="1" applyFill="1" applyBorder="1" applyAlignment="1">
      <alignment vertical="center" wrapText="1"/>
    </xf>
    <xf numFmtId="44" fontId="0" fillId="9" borderId="11" xfId="0" applyNumberFormat="1" applyFill="1" applyBorder="1" applyAlignment="1">
      <alignment wrapText="1"/>
    </xf>
    <xf numFmtId="0" fontId="0" fillId="9" borderId="16" xfId="0" applyFill="1" applyBorder="1" applyAlignment="1">
      <alignment vertical="center" wrapText="1"/>
    </xf>
    <xf numFmtId="0" fontId="0" fillId="9" borderId="11" xfId="0" applyFill="1" applyBorder="1" applyAlignment="1">
      <alignment vertical="center" wrapText="1"/>
    </xf>
    <xf numFmtId="0" fontId="0" fillId="9" borderId="41" xfId="0" applyFill="1" applyBorder="1" applyAlignment="1">
      <alignment vertical="center" wrapText="1"/>
    </xf>
    <xf numFmtId="0" fontId="0" fillId="9" borderId="28" xfId="0" applyFill="1" applyBorder="1" applyAlignment="1">
      <alignment vertical="center" wrapText="1"/>
    </xf>
    <xf numFmtId="0" fontId="0" fillId="9" borderId="29" xfId="0" applyFill="1" applyBorder="1" applyAlignment="1">
      <alignment vertical="center" wrapText="1"/>
    </xf>
    <xf numFmtId="0" fontId="0" fillId="9" borderId="34" xfId="0" applyFill="1" applyBorder="1" applyAlignment="1">
      <alignment vertical="center" wrapText="1"/>
    </xf>
    <xf numFmtId="44" fontId="2" fillId="6" borderId="18" xfId="0" applyNumberFormat="1" applyFont="1" applyFill="1" applyBorder="1" applyAlignment="1">
      <alignment horizontal="center" wrapText="1"/>
    </xf>
    <xf numFmtId="44" fontId="2" fillId="9" borderId="6" xfId="0" applyNumberFormat="1" applyFont="1" applyFill="1" applyBorder="1" applyAlignment="1">
      <alignment vertical="center" wrapText="1"/>
    </xf>
    <xf numFmtId="44" fontId="0" fillId="0" borderId="0" xfId="0" applyNumberFormat="1" applyAlignment="1">
      <alignment wrapText="1"/>
    </xf>
    <xf numFmtId="44" fontId="2" fillId="6" borderId="20" xfId="0" applyNumberFormat="1" applyFont="1" applyFill="1" applyBorder="1" applyAlignment="1">
      <alignment horizontal="center" wrapText="1"/>
    </xf>
    <xf numFmtId="0" fontId="5" fillId="0" borderId="0" xfId="0" applyFont="1"/>
    <xf numFmtId="0" fontId="7" fillId="0" borderId="0" xfId="0" applyFont="1" applyAlignment="1">
      <alignment wrapText="1"/>
    </xf>
    <xf numFmtId="0" fontId="5" fillId="0" borderId="0" xfId="0" applyFont="1" applyAlignment="1">
      <alignment wrapText="1"/>
    </xf>
    <xf numFmtId="0" fontId="8" fillId="0" borderId="0" xfId="0" applyFont="1"/>
    <xf numFmtId="44" fontId="2" fillId="9" borderId="1" xfId="0" applyNumberFormat="1" applyFont="1" applyFill="1" applyBorder="1" applyAlignment="1">
      <alignment wrapText="1"/>
    </xf>
    <xf numFmtId="9" fontId="0" fillId="9" borderId="14" xfId="2" applyFont="1" applyFill="1" applyBorder="1" applyAlignment="1">
      <alignment horizontal="center" wrapText="1"/>
    </xf>
    <xf numFmtId="44" fontId="2" fillId="9" borderId="16" xfId="0" applyNumberFormat="1" applyFont="1" applyFill="1" applyBorder="1" applyAlignment="1">
      <alignment wrapText="1"/>
    </xf>
    <xf numFmtId="9" fontId="0" fillId="9" borderId="17" xfId="2" applyFont="1" applyFill="1" applyBorder="1" applyAlignment="1">
      <alignment horizontal="center" wrapText="1"/>
    </xf>
    <xf numFmtId="44" fontId="2" fillId="9" borderId="28" xfId="0" applyNumberFormat="1" applyFont="1" applyFill="1" applyBorder="1" applyAlignment="1">
      <alignment wrapText="1"/>
    </xf>
    <xf numFmtId="0" fontId="2" fillId="6" borderId="35" xfId="0" applyFont="1" applyFill="1" applyBorder="1" applyAlignment="1">
      <alignment wrapText="1"/>
    </xf>
    <xf numFmtId="0" fontId="2" fillId="6" borderId="43" xfId="0" applyFont="1" applyFill="1" applyBorder="1" applyAlignment="1">
      <alignment wrapText="1"/>
    </xf>
    <xf numFmtId="0" fontId="0" fillId="5" borderId="53" xfId="0" applyFill="1" applyBorder="1" applyAlignment="1">
      <alignment horizontal="left" wrapText="1"/>
    </xf>
    <xf numFmtId="0" fontId="1" fillId="5" borderId="54"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10" fillId="3" borderId="13" xfId="0" applyFont="1" applyFill="1" applyBorder="1" applyAlignment="1">
      <alignment horizontal="left" wrapText="1"/>
    </xf>
    <xf numFmtId="44" fontId="11" fillId="12" borderId="52" xfId="0" applyNumberFormat="1" applyFont="1" applyFill="1" applyBorder="1" applyAlignment="1">
      <alignment horizontal="right" wrapText="1"/>
    </xf>
    <xf numFmtId="44" fontId="2" fillId="9" borderId="11" xfId="0" applyNumberFormat="1" applyFont="1" applyFill="1" applyBorder="1" applyAlignment="1">
      <alignment wrapText="1"/>
    </xf>
    <xf numFmtId="0" fontId="2" fillId="6" borderId="13" xfId="0" applyFont="1" applyFill="1" applyBorder="1" applyAlignment="1">
      <alignment wrapText="1"/>
    </xf>
    <xf numFmtId="44" fontId="2" fillId="9" borderId="29" xfId="0" applyNumberFormat="1" applyFont="1" applyFill="1" applyBorder="1" applyAlignment="1">
      <alignment wrapText="1"/>
    </xf>
    <xf numFmtId="0" fontId="10" fillId="6" borderId="19" xfId="0" applyFont="1" applyFill="1" applyBorder="1" applyAlignment="1">
      <alignment horizontal="center" wrapText="1"/>
    </xf>
    <xf numFmtId="0" fontId="10" fillId="9" borderId="7" xfId="0" applyFont="1" applyFill="1" applyBorder="1" applyAlignment="1">
      <alignment wrapText="1"/>
    </xf>
    <xf numFmtId="0" fontId="10" fillId="6" borderId="18" xfId="0" applyFont="1" applyFill="1" applyBorder="1" applyAlignment="1">
      <alignment horizontal="center" wrapText="1"/>
    </xf>
    <xf numFmtId="44" fontId="3" fillId="9" borderId="4" xfId="0" applyNumberFormat="1" applyFont="1" applyFill="1" applyBorder="1" applyAlignment="1">
      <alignment wrapText="1"/>
    </xf>
    <xf numFmtId="44" fontId="2" fillId="8" borderId="1" xfId="0" applyNumberFormat="1" applyFont="1" applyFill="1" applyBorder="1" applyAlignment="1">
      <alignment horizontal="center" vertical="center" wrapText="1"/>
    </xf>
    <xf numFmtId="44" fontId="2" fillId="8" borderId="16" xfId="0" applyNumberFormat="1" applyFont="1" applyFill="1" applyBorder="1" applyAlignment="1">
      <alignment horizontal="center" vertical="center" wrapText="1"/>
    </xf>
    <xf numFmtId="165" fontId="2" fillId="8" borderId="1" xfId="3" applyNumberFormat="1" applyFont="1" applyFill="1" applyBorder="1" applyAlignment="1">
      <alignment horizontal="center" vertical="center" wrapText="1"/>
    </xf>
    <xf numFmtId="0" fontId="0" fillId="9" borderId="42"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10" xfId="0" applyFill="1" applyBorder="1" applyAlignment="1">
      <alignment horizontal="left" vertical="center" wrapText="1" indent="3"/>
    </xf>
    <xf numFmtId="0" fontId="0" fillId="9" borderId="4" xfId="0" applyFill="1" applyBorder="1" applyAlignment="1">
      <alignment vertical="center" wrapText="1"/>
    </xf>
    <xf numFmtId="165" fontId="2" fillId="8" borderId="11" xfId="3" applyNumberFormat="1" applyFont="1" applyFill="1" applyBorder="1" applyAlignment="1">
      <alignment horizontal="center" vertical="center" wrapText="1"/>
    </xf>
    <xf numFmtId="0" fontId="0" fillId="9" borderId="13" xfId="0" applyFill="1" applyBorder="1" applyAlignment="1">
      <alignment horizontal="left" vertical="center" wrapText="1" indent="3"/>
    </xf>
    <xf numFmtId="0" fontId="0" fillId="9" borderId="15" xfId="0" applyFill="1" applyBorder="1" applyAlignment="1">
      <alignment horizontal="left" vertical="center" wrapText="1" indent="3"/>
    </xf>
    <xf numFmtId="44" fontId="2" fillId="8" borderId="11" xfId="0" applyNumberFormat="1" applyFont="1" applyFill="1" applyBorder="1" applyAlignment="1">
      <alignment horizontal="center" vertical="center" wrapText="1"/>
    </xf>
    <xf numFmtId="0" fontId="2" fillId="9" borderId="63" xfId="0" applyFont="1" applyFill="1" applyBorder="1" applyAlignment="1">
      <alignment horizontal="left" wrapText="1"/>
    </xf>
    <xf numFmtId="0" fontId="2" fillId="9" borderId="4" xfId="0" applyFont="1" applyFill="1" applyBorder="1" applyAlignment="1">
      <alignment horizontal="left" wrapText="1"/>
    </xf>
    <xf numFmtId="165" fontId="2" fillId="9" borderId="4" xfId="0" applyNumberFormat="1" applyFont="1" applyFill="1" applyBorder="1" applyAlignment="1">
      <alignment horizontal="left" wrapText="1"/>
    </xf>
    <xf numFmtId="44" fontId="2" fillId="15" borderId="47" xfId="0" applyNumberFormat="1" applyFont="1" applyFill="1" applyBorder="1" applyAlignment="1">
      <alignment horizontal="center" wrapText="1"/>
    </xf>
    <xf numFmtId="44" fontId="2" fillId="9" borderId="39" xfId="0" applyNumberFormat="1" applyFont="1" applyFill="1" applyBorder="1" applyAlignment="1">
      <alignment horizontal="left" wrapText="1"/>
    </xf>
    <xf numFmtId="165" fontId="0" fillId="0" borderId="0" xfId="0" applyNumberFormat="1"/>
    <xf numFmtId="44" fontId="2" fillId="9" borderId="64" xfId="0" applyNumberFormat="1" applyFont="1" applyFill="1" applyBorder="1" applyAlignment="1">
      <alignment wrapText="1"/>
    </xf>
    <xf numFmtId="44" fontId="2" fillId="9" borderId="3" xfId="0" applyNumberFormat="1" applyFont="1" applyFill="1" applyBorder="1" applyAlignment="1">
      <alignment wrapText="1"/>
    </xf>
    <xf numFmtId="44" fontId="2" fillId="9" borderId="5" xfId="0" applyNumberFormat="1" applyFont="1" applyFill="1" applyBorder="1" applyAlignment="1">
      <alignment wrapText="1"/>
    </xf>
    <xf numFmtId="44" fontId="0" fillId="9" borderId="4" xfId="0" applyNumberFormat="1" applyFill="1" applyBorder="1" applyAlignment="1">
      <alignment wrapText="1"/>
    </xf>
    <xf numFmtId="44" fontId="0" fillId="9" borderId="5" xfId="0" applyNumberFormat="1" applyFill="1" applyBorder="1" applyAlignment="1">
      <alignment wrapText="1"/>
    </xf>
    <xf numFmtId="44" fontId="0" fillId="8" borderId="11" xfId="0" applyNumberFormat="1" applyFill="1" applyBorder="1" applyAlignment="1" applyProtection="1">
      <alignment vertical="center" wrapText="1"/>
      <protection locked="0"/>
    </xf>
    <xf numFmtId="1" fontId="0" fillId="9" borderId="11" xfId="0" applyNumberFormat="1" applyFill="1" applyBorder="1" applyAlignment="1">
      <alignment vertical="center" wrapText="1"/>
    </xf>
    <xf numFmtId="44" fontId="3" fillId="9" borderId="11" xfId="0" applyNumberFormat="1" applyFont="1" applyFill="1" applyBorder="1" applyAlignment="1">
      <alignment vertical="center" wrapText="1"/>
    </xf>
    <xf numFmtId="44" fontId="2" fillId="16" borderId="4" xfId="0" applyNumberFormat="1" applyFont="1" applyFill="1" applyBorder="1" applyAlignment="1">
      <alignment wrapText="1"/>
    </xf>
    <xf numFmtId="0" fontId="2" fillId="0" borderId="13" xfId="0" applyFont="1" applyBorder="1" applyAlignment="1">
      <alignment vertical="center"/>
    </xf>
    <xf numFmtId="0" fontId="2" fillId="0" borderId="13" xfId="0" applyFont="1" applyBorder="1" applyAlignment="1">
      <alignment vertical="center" wrapText="1"/>
    </xf>
    <xf numFmtId="0" fontId="0" fillId="9" borderId="1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6" xfId="0" applyFill="1" applyBorder="1" applyAlignment="1">
      <alignment horizontal="center" vertical="center" wrapText="1"/>
    </xf>
    <xf numFmtId="0" fontId="3" fillId="0" borderId="0" xfId="0" applyFont="1"/>
    <xf numFmtId="0" fontId="7" fillId="0" borderId="0" xfId="0" applyFont="1"/>
    <xf numFmtId="44" fontId="0" fillId="14" borderId="1" xfId="0" applyNumberFormat="1" applyFill="1" applyBorder="1" applyAlignment="1">
      <alignment horizontal="right" wrapText="1"/>
    </xf>
    <xf numFmtId="44" fontId="0" fillId="10" borderId="1" xfId="0" applyNumberFormat="1" applyFill="1" applyBorder="1" applyAlignment="1">
      <alignment horizontal="right" wrapText="1"/>
    </xf>
    <xf numFmtId="44" fontId="0" fillId="10" borderId="14" xfId="0" applyNumberFormat="1" applyFill="1" applyBorder="1" applyAlignment="1">
      <alignment horizontal="right" wrapText="1"/>
    </xf>
    <xf numFmtId="44" fontId="0" fillId="11" borderId="14" xfId="0" applyNumberFormat="1" applyFill="1" applyBorder="1" applyAlignment="1">
      <alignment horizontal="right" wrapText="1"/>
    </xf>
    <xf numFmtId="0" fontId="14" fillId="0" borderId="0" xfId="0" applyFont="1"/>
    <xf numFmtId="1" fontId="0" fillId="17" borderId="11" xfId="0" applyNumberFormat="1" applyFill="1" applyBorder="1" applyAlignment="1">
      <alignment vertical="center" wrapText="1"/>
    </xf>
    <xf numFmtId="0" fontId="6" fillId="0" borderId="0" xfId="0" applyFont="1"/>
    <xf numFmtId="0" fontId="2" fillId="6" borderId="10" xfId="0" applyFont="1" applyFill="1" applyBorder="1" applyAlignment="1">
      <alignment wrapText="1"/>
    </xf>
    <xf numFmtId="0" fontId="15" fillId="0" borderId="0" xfId="0" applyFont="1" applyAlignment="1">
      <alignment horizontal="right" wrapText="1"/>
    </xf>
    <xf numFmtId="0" fontId="10" fillId="2" borderId="13" xfId="0" applyFont="1" applyFill="1" applyBorder="1" applyAlignment="1">
      <alignment horizontal="left" wrapText="1"/>
    </xf>
    <xf numFmtId="0" fontId="11" fillId="12" borderId="32" xfId="0" applyFont="1" applyFill="1" applyBorder="1" applyAlignment="1">
      <alignment horizontal="left" wrapText="1"/>
    </xf>
    <xf numFmtId="0" fontId="10" fillId="6" borderId="26" xfId="0" applyFont="1" applyFill="1" applyBorder="1" applyAlignment="1">
      <alignment wrapText="1"/>
    </xf>
    <xf numFmtId="44" fontId="2" fillId="9" borderId="2" xfId="0" applyNumberFormat="1" applyFont="1" applyFill="1" applyBorder="1" applyAlignment="1">
      <alignment wrapText="1"/>
    </xf>
    <xf numFmtId="44" fontId="0" fillId="9" borderId="27" xfId="0" applyNumberFormat="1" applyFill="1" applyBorder="1" applyAlignment="1">
      <alignment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3" fillId="0" borderId="27" xfId="0" applyFont="1" applyBorder="1" applyAlignment="1">
      <alignment wrapText="1"/>
    </xf>
    <xf numFmtId="0" fontId="0" fillId="0" borderId="1" xfId="0" applyBorder="1" applyAlignment="1">
      <alignment vertical="center"/>
    </xf>
    <xf numFmtId="0" fontId="0" fillId="0" borderId="1" xfId="0" applyBorder="1" applyAlignment="1">
      <alignment horizontal="center" vertical="center" wrapText="1"/>
    </xf>
    <xf numFmtId="0" fontId="7" fillId="0" borderId="0" xfId="0" applyFont="1" applyAlignment="1">
      <alignment vertical="center"/>
    </xf>
    <xf numFmtId="44" fontId="10" fillId="15" borderId="4" xfId="0" applyNumberFormat="1" applyFont="1" applyFill="1" applyBorder="1" applyAlignment="1">
      <alignment horizontal="center" wrapText="1"/>
    </xf>
    <xf numFmtId="0" fontId="3" fillId="0" borderId="0" xfId="0" applyFont="1" applyAlignment="1">
      <alignment wrapText="1"/>
    </xf>
    <xf numFmtId="0" fontId="10" fillId="6" borderId="47" xfId="0" applyFont="1" applyFill="1" applyBorder="1" applyAlignment="1">
      <alignment horizontal="center" wrapText="1"/>
    </xf>
    <xf numFmtId="0" fontId="10" fillId="6" borderId="20" xfId="0" applyFont="1" applyFill="1" applyBorder="1" applyAlignment="1">
      <alignment horizontal="center" wrapText="1"/>
    </xf>
    <xf numFmtId="0" fontId="10" fillId="6" borderId="44" xfId="0" applyFont="1" applyFill="1" applyBorder="1" applyAlignment="1">
      <alignment horizontal="center" wrapText="1"/>
    </xf>
    <xf numFmtId="0" fontId="10" fillId="6" borderId="19" xfId="0" applyFont="1" applyFill="1" applyBorder="1" applyAlignment="1">
      <alignment horizontal="left" wrapText="1"/>
    </xf>
    <xf numFmtId="0" fontId="10" fillId="6" borderId="45" xfId="0" applyFont="1" applyFill="1" applyBorder="1" applyAlignment="1">
      <alignment horizontal="center" wrapText="1"/>
    </xf>
    <xf numFmtId="164" fontId="10" fillId="6" borderId="19" xfId="1" applyNumberFormat="1" applyFont="1" applyFill="1" applyBorder="1" applyAlignment="1">
      <alignment horizontal="center" wrapText="1"/>
    </xf>
    <xf numFmtId="164" fontId="10" fillId="6" borderId="18" xfId="1" applyNumberFormat="1" applyFont="1" applyFill="1" applyBorder="1" applyAlignment="1">
      <alignment horizontal="center" wrapText="1"/>
    </xf>
    <xf numFmtId="164" fontId="10" fillId="6" borderId="19" xfId="1" applyNumberFormat="1" applyFont="1" applyFill="1" applyBorder="1" applyAlignment="1">
      <alignment horizontal="right" wrapText="1"/>
    </xf>
    <xf numFmtId="164" fontId="10" fillId="6" borderId="18" xfId="1" applyNumberFormat="1" applyFont="1" applyFill="1" applyBorder="1" applyAlignment="1">
      <alignment horizontal="right" wrapText="1"/>
    </xf>
    <xf numFmtId="164" fontId="10" fillId="6" borderId="20" xfId="1" applyNumberFormat="1" applyFont="1" applyFill="1" applyBorder="1" applyAlignment="1">
      <alignment horizontal="right" wrapText="1"/>
    </xf>
    <xf numFmtId="164" fontId="10" fillId="6" borderId="44" xfId="1" applyNumberFormat="1" applyFont="1" applyFill="1" applyBorder="1" applyAlignment="1">
      <alignment horizontal="right" wrapText="1"/>
    </xf>
    <xf numFmtId="1" fontId="10" fillId="6" borderId="19" xfId="1" applyNumberFormat="1" applyFont="1" applyFill="1" applyBorder="1" applyAlignment="1">
      <alignment horizontal="right" wrapText="1"/>
    </xf>
    <xf numFmtId="1" fontId="10" fillId="6" borderId="18" xfId="1" applyNumberFormat="1" applyFont="1" applyFill="1" applyBorder="1" applyAlignment="1">
      <alignment horizontal="right" wrapText="1"/>
    </xf>
    <xf numFmtId="164" fontId="10" fillId="6" borderId="20" xfId="0" applyNumberFormat="1" applyFont="1" applyFill="1" applyBorder="1" applyAlignment="1">
      <alignment horizontal="center" wrapText="1"/>
    </xf>
    <xf numFmtId="0" fontId="10" fillId="9" borderId="3" xfId="0" applyFont="1" applyFill="1" applyBorder="1"/>
    <xf numFmtId="49" fontId="10" fillId="6" borderId="9" xfId="0" applyNumberFormat="1" applyFont="1" applyFill="1" applyBorder="1" applyAlignment="1">
      <alignment wrapText="1"/>
    </xf>
    <xf numFmtId="44" fontId="10" fillId="9" borderId="39" xfId="0" applyNumberFormat="1" applyFont="1" applyFill="1" applyBorder="1"/>
    <xf numFmtId="164" fontId="10" fillId="9" borderId="3" xfId="1" applyNumberFormat="1" applyFont="1" applyFill="1" applyBorder="1"/>
    <xf numFmtId="164" fontId="10" fillId="9" borderId="4" xfId="1" applyNumberFormat="1" applyFont="1" applyFill="1" applyBorder="1"/>
    <xf numFmtId="44" fontId="10" fillId="9" borderId="5" xfId="0" applyNumberFormat="1" applyFont="1" applyFill="1" applyBorder="1"/>
    <xf numFmtId="44" fontId="10" fillId="9" borderId="3" xfId="0" applyNumberFormat="1" applyFont="1" applyFill="1" applyBorder="1"/>
    <xf numFmtId="44" fontId="10" fillId="9" borderId="4" xfId="0" applyNumberFormat="1" applyFont="1" applyFill="1" applyBorder="1"/>
    <xf numFmtId="4" fontId="10" fillId="9" borderId="4" xfId="0" applyNumberFormat="1" applyFont="1" applyFill="1" applyBorder="1"/>
    <xf numFmtId="44" fontId="10" fillId="9" borderId="31" xfId="0" applyNumberFormat="1" applyFont="1" applyFill="1" applyBorder="1"/>
    <xf numFmtId="0" fontId="10" fillId="0" borderId="0" xfId="0" applyFont="1"/>
    <xf numFmtId="0" fontId="3" fillId="8" borderId="26" xfId="0" applyFont="1" applyFill="1" applyBorder="1"/>
    <xf numFmtId="49" fontId="3" fillId="8" borderId="2" xfId="0" applyNumberFormat="1" applyFont="1" applyFill="1" applyBorder="1"/>
    <xf numFmtId="44" fontId="3" fillId="8" borderId="48" xfId="0" applyNumberFormat="1" applyFont="1" applyFill="1" applyBorder="1"/>
    <xf numFmtId="2" fontId="3" fillId="8" borderId="26" xfId="0" applyNumberFormat="1" applyFont="1" applyFill="1" applyBorder="1"/>
    <xf numFmtId="2" fontId="3" fillId="8" borderId="2" xfId="0" applyNumberFormat="1" applyFont="1" applyFill="1" applyBorder="1"/>
    <xf numFmtId="44" fontId="10" fillId="6" borderId="20" xfId="0" applyNumberFormat="1" applyFont="1" applyFill="1" applyBorder="1" applyAlignment="1">
      <alignment horizontal="center" wrapText="1"/>
    </xf>
    <xf numFmtId="44" fontId="10" fillId="9" borderId="46" xfId="0" applyNumberFormat="1" applyFont="1" applyFill="1" applyBorder="1"/>
    <xf numFmtId="0" fontId="3" fillId="8" borderId="13" xfId="0" applyFont="1" applyFill="1" applyBorder="1"/>
    <xf numFmtId="49" fontId="3" fillId="8" borderId="1" xfId="0" applyNumberFormat="1" applyFont="1" applyFill="1" applyBorder="1"/>
    <xf numFmtId="44" fontId="3" fillId="8" borderId="49" xfId="0" applyNumberFormat="1" applyFont="1" applyFill="1" applyBorder="1"/>
    <xf numFmtId="2" fontId="3" fillId="8" borderId="13" xfId="0" applyNumberFormat="1" applyFont="1" applyFill="1" applyBorder="1"/>
    <xf numFmtId="2" fontId="3" fillId="8" borderId="1" xfId="0" applyNumberFormat="1" applyFont="1" applyFill="1" applyBorder="1"/>
    <xf numFmtId="0" fontId="3" fillId="8" borderId="24" xfId="0" applyFont="1" applyFill="1" applyBorder="1"/>
    <xf numFmtId="49" fontId="3" fillId="8" borderId="6" xfId="0" applyNumberFormat="1" applyFont="1" applyFill="1" applyBorder="1"/>
    <xf numFmtId="44" fontId="3" fillId="8" borderId="50" xfId="0" applyNumberFormat="1" applyFont="1" applyFill="1" applyBorder="1"/>
    <xf numFmtId="2" fontId="3" fillId="8" borderId="24" xfId="0" applyNumberFormat="1" applyFont="1" applyFill="1" applyBorder="1"/>
    <xf numFmtId="2" fontId="3" fillId="8" borderId="6" xfId="0" applyNumberFormat="1" applyFont="1" applyFill="1" applyBorder="1"/>
    <xf numFmtId="0" fontId="3" fillId="8" borderId="1" xfId="0" applyFont="1" applyFill="1" applyBorder="1"/>
    <xf numFmtId="0" fontId="10" fillId="9" borderId="19" xfId="0" applyFont="1" applyFill="1" applyBorder="1"/>
    <xf numFmtId="49" fontId="10" fillId="9" borderId="18" xfId="0" applyNumberFormat="1" applyFont="1" applyFill="1" applyBorder="1"/>
    <xf numFmtId="49" fontId="10" fillId="9" borderId="47" xfId="0" applyNumberFormat="1" applyFont="1" applyFill="1" applyBorder="1"/>
    <xf numFmtId="2" fontId="10" fillId="9" borderId="19" xfId="0" applyNumberFormat="1" applyFont="1" applyFill="1" applyBorder="1"/>
    <xf numFmtId="2" fontId="10" fillId="9" borderId="18" xfId="0" applyNumberFormat="1" applyFont="1" applyFill="1" applyBorder="1"/>
    <xf numFmtId="44" fontId="10" fillId="6" borderId="25" xfId="0" applyNumberFormat="1" applyFont="1" applyFill="1" applyBorder="1" applyAlignment="1">
      <alignment horizontal="center" wrapText="1"/>
    </xf>
    <xf numFmtId="44" fontId="10" fillId="9" borderId="56" xfId="0" applyNumberFormat="1" applyFont="1" applyFill="1" applyBorder="1"/>
    <xf numFmtId="49" fontId="10" fillId="0" borderId="7" xfId="0" applyNumberFormat="1" applyFont="1" applyBorder="1"/>
    <xf numFmtId="49" fontId="10" fillId="0" borderId="8" xfId="0" applyNumberFormat="1" applyFont="1" applyBorder="1"/>
    <xf numFmtId="2" fontId="10" fillId="0" borderId="8" xfId="0" applyNumberFormat="1" applyFont="1" applyBorder="1"/>
    <xf numFmtId="44" fontId="3" fillId="0" borderId="30" xfId="0" applyNumberFormat="1" applyFont="1" applyBorder="1"/>
    <xf numFmtId="0" fontId="10" fillId="9" borderId="22" xfId="0" applyFont="1" applyFill="1" applyBorder="1"/>
    <xf numFmtId="49" fontId="10" fillId="9" borderId="21" xfId="0" applyNumberFormat="1" applyFont="1" applyFill="1" applyBorder="1"/>
    <xf numFmtId="44" fontId="10" fillId="9" borderId="51" xfId="0" applyNumberFormat="1" applyFont="1" applyFill="1" applyBorder="1"/>
    <xf numFmtId="2" fontId="10" fillId="9" borderId="22" xfId="0" applyNumberFormat="1" applyFont="1" applyFill="1" applyBorder="1"/>
    <xf numFmtId="2" fontId="10" fillId="9" borderId="21" xfId="0" applyNumberFormat="1" applyFont="1" applyFill="1" applyBorder="1"/>
    <xf numFmtId="44" fontId="10" fillId="6" borderId="23" xfId="0" applyNumberFormat="1" applyFont="1" applyFill="1" applyBorder="1" applyAlignment="1">
      <alignment horizontal="center" wrapText="1"/>
    </xf>
    <xf numFmtId="44" fontId="10" fillId="6" borderId="33" xfId="0" applyNumberFormat="1" applyFont="1" applyFill="1" applyBorder="1" applyAlignment="1">
      <alignment horizontal="center" wrapText="1"/>
    </xf>
    <xf numFmtId="44" fontId="10" fillId="9" borderId="35" xfId="0" applyNumberFormat="1" applyFont="1" applyFill="1" applyBorder="1"/>
    <xf numFmtId="44" fontId="3" fillId="9" borderId="46" xfId="0" applyNumberFormat="1" applyFont="1" applyFill="1" applyBorder="1"/>
    <xf numFmtId="49" fontId="10" fillId="9" borderId="4" xfId="0" applyNumberFormat="1" applyFont="1" applyFill="1" applyBorder="1"/>
    <xf numFmtId="2" fontId="10" fillId="9" borderId="3" xfId="0" applyNumberFormat="1" applyFont="1" applyFill="1" applyBorder="1"/>
    <xf numFmtId="2" fontId="10" fillId="9" borderId="4" xfId="0" applyNumberFormat="1" applyFont="1" applyFill="1" applyBorder="1"/>
    <xf numFmtId="44" fontId="10" fillId="6" borderId="5" xfId="0" applyNumberFormat="1" applyFont="1" applyFill="1" applyBorder="1" applyAlignment="1">
      <alignment horizontal="center" wrapText="1"/>
    </xf>
    <xf numFmtId="44" fontId="3" fillId="9" borderId="31" xfId="0" applyNumberFormat="1" applyFont="1" applyFill="1" applyBorder="1"/>
    <xf numFmtId="44" fontId="10" fillId="6" borderId="4" xfId="0" applyNumberFormat="1" applyFont="1" applyFill="1" applyBorder="1" applyAlignment="1">
      <alignment horizontal="center" wrapText="1"/>
    </xf>
    <xf numFmtId="49" fontId="10" fillId="0" borderId="32" xfId="0" applyNumberFormat="1" applyFont="1" applyBorder="1"/>
    <xf numFmtId="49" fontId="10" fillId="0" borderId="58" xfId="0" applyNumberFormat="1" applyFont="1" applyBorder="1"/>
    <xf numFmtId="44" fontId="3" fillId="0" borderId="57" xfId="0" applyNumberFormat="1" applyFont="1" applyBorder="1"/>
    <xf numFmtId="44" fontId="10" fillId="15" borderId="31" xfId="0" applyNumberFormat="1" applyFont="1" applyFill="1" applyBorder="1" applyAlignment="1">
      <alignment horizontal="center" wrapText="1"/>
    </xf>
    <xf numFmtId="0" fontId="3" fillId="8" borderId="0" xfId="0" applyFont="1" applyFill="1"/>
    <xf numFmtId="44" fontId="10" fillId="6" borderId="18" xfId="0" applyNumberFormat="1" applyFont="1" applyFill="1" applyBorder="1" applyAlignment="1">
      <alignment horizontal="center" wrapText="1"/>
    </xf>
    <xf numFmtId="0" fontId="10" fillId="9" borderId="24" xfId="0" applyFont="1" applyFill="1" applyBorder="1" applyAlignment="1">
      <alignment vertical="center" wrapText="1"/>
    </xf>
    <xf numFmtId="0" fontId="10" fillId="9" borderId="6" xfId="0" applyFont="1" applyFill="1" applyBorder="1" applyAlignment="1">
      <alignment vertical="center" wrapText="1"/>
    </xf>
    <xf numFmtId="44" fontId="10" fillId="9" borderId="6" xfId="0" applyNumberFormat="1" applyFont="1" applyFill="1" applyBorder="1" applyAlignment="1">
      <alignment vertical="center" wrapText="1"/>
    </xf>
    <xf numFmtId="44" fontId="10" fillId="6" borderId="6" xfId="0" applyNumberFormat="1" applyFont="1" applyFill="1" applyBorder="1" applyAlignment="1">
      <alignment horizontal="center" wrapText="1"/>
    </xf>
    <xf numFmtId="0" fontId="10" fillId="6" borderId="6" xfId="0" applyFont="1" applyFill="1" applyBorder="1" applyAlignment="1">
      <alignment horizontal="center" wrapText="1"/>
    </xf>
    <xf numFmtId="44" fontId="3" fillId="6" borderId="6" xfId="0" applyNumberFormat="1" applyFont="1" applyFill="1" applyBorder="1" applyAlignment="1">
      <alignment horizontal="center" wrapText="1"/>
    </xf>
    <xf numFmtId="44" fontId="3" fillId="9" borderId="6" xfId="0" applyNumberFormat="1" applyFont="1" applyFill="1" applyBorder="1" applyAlignment="1">
      <alignment wrapText="1"/>
    </xf>
    <xf numFmtId="44" fontId="3" fillId="9" borderId="25" xfId="0" applyNumberFormat="1" applyFont="1" applyFill="1" applyBorder="1" applyAlignment="1">
      <alignment wrapText="1"/>
    </xf>
    <xf numFmtId="0" fontId="10" fillId="9" borderId="19" xfId="0" applyFont="1" applyFill="1" applyBorder="1" applyAlignment="1">
      <alignment vertical="center" wrapText="1"/>
    </xf>
    <xf numFmtId="0" fontId="10" fillId="9" borderId="18" xfId="0" applyFont="1" applyFill="1" applyBorder="1" applyAlignment="1">
      <alignment vertical="center" wrapText="1"/>
    </xf>
    <xf numFmtId="44" fontId="10" fillId="9" borderId="18" xfId="0" applyNumberFormat="1" applyFont="1" applyFill="1" applyBorder="1" applyAlignment="1">
      <alignment vertical="center" wrapText="1"/>
    </xf>
    <xf numFmtId="44" fontId="10" fillId="9" borderId="18" xfId="0" applyNumberFormat="1" applyFont="1" applyFill="1" applyBorder="1" applyAlignment="1">
      <alignment wrapText="1"/>
    </xf>
    <xf numFmtId="44" fontId="10" fillId="9" borderId="20" xfId="0" applyNumberFormat="1" applyFont="1" applyFill="1" applyBorder="1" applyAlignment="1">
      <alignment wrapText="1"/>
    </xf>
    <xf numFmtId="0" fontId="3" fillId="9" borderId="42" xfId="0" applyFont="1" applyFill="1" applyBorder="1" applyAlignment="1">
      <alignment horizontal="center" vertical="center" wrapText="1"/>
    </xf>
    <xf numFmtId="0" fontId="3" fillId="9" borderId="10" xfId="0" applyFont="1" applyFill="1" applyBorder="1" applyAlignment="1">
      <alignment horizontal="left" vertical="center" wrapText="1" indent="3"/>
    </xf>
    <xf numFmtId="0" fontId="3" fillId="9" borderId="4" xfId="0" applyFont="1" applyFill="1" applyBorder="1" applyAlignment="1">
      <alignment vertical="center" wrapText="1"/>
    </xf>
    <xf numFmtId="165" fontId="10" fillId="8" borderId="11" xfId="3" applyNumberFormat="1" applyFont="1" applyFill="1" applyBorder="1" applyAlignment="1">
      <alignment horizontal="center" vertical="center" wrapText="1"/>
    </xf>
    <xf numFmtId="0" fontId="3" fillId="9" borderId="34" xfId="0" applyFont="1" applyFill="1" applyBorder="1" applyAlignment="1">
      <alignment vertical="center" wrapText="1"/>
    </xf>
    <xf numFmtId="0" fontId="3" fillId="9" borderId="11" xfId="0" applyFont="1" applyFill="1" applyBorder="1" applyAlignment="1">
      <alignment vertical="center" wrapText="1"/>
    </xf>
    <xf numFmtId="0" fontId="10" fillId="6" borderId="11" xfId="0" applyFont="1" applyFill="1" applyBorder="1" applyAlignment="1">
      <alignment horizontal="center" wrapText="1"/>
    </xf>
    <xf numFmtId="44" fontId="3" fillId="6" borderId="11" xfId="0" applyNumberFormat="1" applyFont="1" applyFill="1" applyBorder="1" applyAlignment="1">
      <alignment horizontal="center" wrapText="1"/>
    </xf>
    <xf numFmtId="44" fontId="3" fillId="9" borderId="11" xfId="0" applyNumberFormat="1" applyFont="1" applyFill="1" applyBorder="1" applyAlignment="1">
      <alignment wrapText="1"/>
    </xf>
    <xf numFmtId="44" fontId="3" fillId="9" borderId="12" xfId="0" applyNumberFormat="1" applyFont="1" applyFill="1" applyBorder="1" applyAlignment="1">
      <alignment wrapText="1"/>
    </xf>
    <xf numFmtId="0" fontId="3" fillId="9" borderId="59" xfId="0" applyFont="1" applyFill="1" applyBorder="1" applyAlignment="1">
      <alignment horizontal="center" vertical="center" wrapText="1"/>
    </xf>
    <xf numFmtId="0" fontId="3" fillId="9" borderId="13" xfId="0" applyFont="1" applyFill="1" applyBorder="1" applyAlignment="1">
      <alignment horizontal="left" vertical="center" wrapText="1" indent="3"/>
    </xf>
    <xf numFmtId="0" fontId="3" fillId="9" borderId="1" xfId="0" applyFont="1" applyFill="1" applyBorder="1" applyAlignment="1">
      <alignment vertical="center" wrapText="1"/>
    </xf>
    <xf numFmtId="165" fontId="10" fillId="8" borderId="1" xfId="3" applyNumberFormat="1" applyFont="1" applyFill="1" applyBorder="1" applyAlignment="1">
      <alignment horizontal="center" vertical="center" wrapText="1"/>
    </xf>
    <xf numFmtId="0" fontId="3" fillId="9" borderId="28" xfId="0" applyFont="1" applyFill="1" applyBorder="1" applyAlignment="1">
      <alignment vertical="center" wrapText="1"/>
    </xf>
    <xf numFmtId="44" fontId="3" fillId="9" borderId="1" xfId="0" applyNumberFormat="1" applyFont="1" applyFill="1" applyBorder="1" applyAlignment="1">
      <alignment vertical="center" wrapText="1"/>
    </xf>
    <xf numFmtId="0" fontId="10"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9" borderId="1" xfId="0" applyNumberFormat="1" applyFont="1" applyFill="1" applyBorder="1" applyAlignment="1">
      <alignment wrapText="1"/>
    </xf>
    <xf numFmtId="44" fontId="3" fillId="9" borderId="14" xfId="0" applyNumberFormat="1" applyFont="1" applyFill="1" applyBorder="1" applyAlignment="1">
      <alignment wrapText="1"/>
    </xf>
    <xf numFmtId="165" fontId="10" fillId="9" borderId="1" xfId="3" applyNumberFormat="1" applyFont="1" applyFill="1" applyBorder="1" applyAlignment="1">
      <alignment horizontal="center" vertical="center" wrapText="1"/>
    </xf>
    <xf numFmtId="0" fontId="3" fillId="9" borderId="16" xfId="0" applyFont="1" applyFill="1" applyBorder="1" applyAlignment="1">
      <alignment vertical="center" wrapText="1"/>
    </xf>
    <xf numFmtId="44" fontId="10" fillId="8" borderId="1" xfId="0" applyNumberFormat="1" applyFont="1" applyFill="1" applyBorder="1" applyAlignment="1">
      <alignment horizontal="center" vertical="center" wrapText="1"/>
    </xf>
    <xf numFmtId="0" fontId="3" fillId="9" borderId="60" xfId="0" applyFont="1" applyFill="1" applyBorder="1" applyAlignment="1">
      <alignment horizontal="center" vertical="center" wrapText="1"/>
    </xf>
    <xf numFmtId="0" fontId="3" fillId="9" borderId="15" xfId="0" applyFont="1" applyFill="1" applyBorder="1" applyAlignment="1">
      <alignment horizontal="left" vertical="center" wrapText="1" indent="3"/>
    </xf>
    <xf numFmtId="44" fontId="10" fillId="8" borderId="16" xfId="0" applyNumberFormat="1" applyFont="1" applyFill="1" applyBorder="1" applyAlignment="1">
      <alignment horizontal="center" vertical="center" wrapText="1"/>
    </xf>
    <xf numFmtId="44" fontId="3" fillId="9" borderId="16" xfId="0" applyNumberFormat="1" applyFont="1" applyFill="1" applyBorder="1" applyAlignment="1">
      <alignment vertical="center" wrapText="1"/>
    </xf>
    <xf numFmtId="0" fontId="10" fillId="6" borderId="16" xfId="0" applyFont="1" applyFill="1" applyBorder="1" applyAlignment="1">
      <alignment horizontal="center" wrapText="1"/>
    </xf>
    <xf numFmtId="44" fontId="3" fillId="6" borderId="16" xfId="0" applyNumberFormat="1" applyFont="1" applyFill="1" applyBorder="1" applyAlignment="1">
      <alignment horizontal="center" wrapText="1"/>
    </xf>
    <xf numFmtId="44" fontId="3" fillId="9" borderId="16" xfId="0" applyNumberFormat="1" applyFont="1" applyFill="1" applyBorder="1" applyAlignment="1">
      <alignment wrapText="1"/>
    </xf>
    <xf numFmtId="44" fontId="3" fillId="9" borderId="17" xfId="0" applyNumberFormat="1" applyFont="1" applyFill="1" applyBorder="1" applyAlignment="1">
      <alignment wrapText="1"/>
    </xf>
    <xf numFmtId="0" fontId="3" fillId="9" borderId="61" xfId="0" applyFont="1" applyFill="1" applyBorder="1" applyAlignment="1">
      <alignment horizontal="center" vertical="center" wrapText="1"/>
    </xf>
    <xf numFmtId="44" fontId="10" fillId="8" borderId="11" xfId="0" applyNumberFormat="1" applyFont="1" applyFill="1" applyBorder="1" applyAlignment="1">
      <alignment horizontal="center" vertical="center" wrapText="1"/>
    </xf>
    <xf numFmtId="0" fontId="10" fillId="9" borderId="11" xfId="0" applyFont="1" applyFill="1" applyBorder="1" applyAlignment="1">
      <alignment vertical="center" wrapText="1"/>
    </xf>
    <xf numFmtId="0" fontId="10" fillId="9" borderId="1" xfId="0" applyFont="1" applyFill="1" applyBorder="1" applyAlignment="1">
      <alignment vertical="center" wrapText="1"/>
    </xf>
    <xf numFmtId="0" fontId="10" fillId="9" borderId="16" xfId="0" applyFont="1" applyFill="1" applyBorder="1" applyAlignment="1">
      <alignment vertical="center" wrapText="1"/>
    </xf>
    <xf numFmtId="0" fontId="10" fillId="9" borderId="3" xfId="0" applyFont="1" applyFill="1" applyBorder="1" applyAlignment="1">
      <alignment vertical="center" wrapText="1"/>
    </xf>
    <xf numFmtId="0" fontId="10" fillId="9" borderId="4" xfId="0" applyFont="1" applyFill="1" applyBorder="1" applyAlignment="1">
      <alignment vertical="center" wrapText="1"/>
    </xf>
    <xf numFmtId="44" fontId="10" fillId="9" borderId="4" xfId="0" applyNumberFormat="1" applyFont="1" applyFill="1" applyBorder="1" applyAlignment="1">
      <alignment vertical="center" wrapText="1"/>
    </xf>
    <xf numFmtId="0" fontId="10" fillId="6" borderId="4" xfId="0" applyFont="1" applyFill="1" applyBorder="1" applyAlignment="1">
      <alignment horizontal="center" wrapText="1"/>
    </xf>
    <xf numFmtId="0" fontId="3" fillId="9" borderId="40" xfId="0" applyFont="1" applyFill="1" applyBorder="1" applyAlignment="1">
      <alignment vertical="center" wrapText="1"/>
    </xf>
    <xf numFmtId="44" fontId="3" fillId="9" borderId="18" xfId="0" applyNumberFormat="1" applyFont="1" applyFill="1" applyBorder="1" applyAlignment="1">
      <alignment vertical="center" wrapText="1"/>
    </xf>
    <xf numFmtId="44" fontId="3" fillId="6" borderId="18" xfId="0" applyNumberFormat="1" applyFont="1" applyFill="1" applyBorder="1" applyAlignment="1">
      <alignment horizontal="center" wrapText="1"/>
    </xf>
    <xf numFmtId="0" fontId="3" fillId="9" borderId="41" xfId="0" applyFont="1" applyFill="1" applyBorder="1" applyAlignment="1">
      <alignment vertical="center" wrapText="1"/>
    </xf>
    <xf numFmtId="44" fontId="10" fillId="9" borderId="21" xfId="0" applyNumberFormat="1" applyFont="1" applyFill="1" applyBorder="1" applyAlignment="1">
      <alignment wrapText="1"/>
    </xf>
    <xf numFmtId="44" fontId="10" fillId="9" borderId="23" xfId="0" applyNumberFormat="1" applyFont="1" applyFill="1" applyBorder="1" applyAlignment="1">
      <alignment wrapText="1"/>
    </xf>
    <xf numFmtId="44" fontId="10" fillId="9" borderId="1" xfId="0" applyNumberFormat="1" applyFont="1" applyFill="1" applyBorder="1" applyAlignment="1">
      <alignment vertical="center"/>
    </xf>
    <xf numFmtId="44" fontId="10" fillId="9" borderId="1" xfId="0" applyNumberFormat="1" applyFont="1" applyFill="1" applyBorder="1" applyAlignment="1">
      <alignment vertical="center" wrapText="1"/>
    </xf>
    <xf numFmtId="1" fontId="3" fillId="9" borderId="1" xfId="0" applyNumberFormat="1" applyFont="1" applyFill="1" applyBorder="1" applyAlignment="1">
      <alignment horizontal="center" vertical="center" wrapText="1"/>
    </xf>
    <xf numFmtId="44" fontId="3" fillId="0" borderId="0" xfId="0" applyNumberFormat="1" applyFont="1" applyAlignment="1">
      <alignment wrapText="1"/>
    </xf>
    <xf numFmtId="44" fontId="3" fillId="0" borderId="0" xfId="0" applyNumberFormat="1" applyFont="1"/>
    <xf numFmtId="0" fontId="10" fillId="9" borderId="13" xfId="0" applyFont="1" applyFill="1" applyBorder="1" applyAlignment="1">
      <alignment horizontal="left" wrapText="1"/>
    </xf>
    <xf numFmtId="165" fontId="10" fillId="9" borderId="14" xfId="0" applyNumberFormat="1" applyFont="1" applyFill="1" applyBorder="1" applyAlignment="1">
      <alignment horizontal="left" wrapText="1"/>
    </xf>
    <xf numFmtId="44" fontId="10" fillId="9" borderId="14" xfId="0" applyNumberFormat="1" applyFont="1" applyFill="1" applyBorder="1" applyAlignment="1">
      <alignment horizontal="left" wrapText="1"/>
    </xf>
    <xf numFmtId="0" fontId="10" fillId="9" borderId="15" xfId="0" applyFont="1" applyFill="1" applyBorder="1" applyAlignment="1">
      <alignment horizontal="left" wrapText="1"/>
    </xf>
    <xf numFmtId="44" fontId="10" fillId="9" borderId="17" xfId="0" applyNumberFormat="1" applyFont="1" applyFill="1" applyBorder="1" applyAlignment="1">
      <alignment horizontal="left" wrapText="1"/>
    </xf>
    <xf numFmtId="0" fontId="10" fillId="0" borderId="0" xfId="0" applyFont="1" applyAlignment="1">
      <alignment horizontal="left" wrapText="1"/>
    </xf>
    <xf numFmtId="165" fontId="3" fillId="0" borderId="0" xfId="0" applyNumberFormat="1" applyFont="1" applyAlignment="1">
      <alignment wrapText="1"/>
    </xf>
    <xf numFmtId="0" fontId="18" fillId="0" borderId="0" xfId="0" applyFont="1"/>
    <xf numFmtId="0" fontId="15" fillId="0" borderId="0" xfId="0" applyFont="1" applyAlignment="1">
      <alignment wrapText="1"/>
    </xf>
    <xf numFmtId="0" fontId="2" fillId="0" borderId="0" xfId="0" applyFont="1" applyAlignment="1">
      <alignment wrapText="1"/>
    </xf>
    <xf numFmtId="44" fontId="2" fillId="0" borderId="0" xfId="0" applyNumberFormat="1" applyFont="1" applyAlignment="1">
      <alignment wrapText="1"/>
    </xf>
    <xf numFmtId="165" fontId="0" fillId="0" borderId="0" xfId="0" applyNumberFormat="1" applyAlignment="1">
      <alignment wrapText="1"/>
    </xf>
    <xf numFmtId="0" fontId="17" fillId="0" borderId="0" xfId="0" applyFont="1" applyAlignment="1">
      <alignment wrapText="1"/>
    </xf>
    <xf numFmtId="0" fontId="3" fillId="8" borderId="0" xfId="0" applyFont="1" applyFill="1" applyAlignment="1">
      <alignment wrapText="1"/>
    </xf>
    <xf numFmtId="0" fontId="3" fillId="0" borderId="14" xfId="0" applyFont="1" applyBorder="1" applyAlignment="1">
      <alignment wrapText="1"/>
    </xf>
    <xf numFmtId="0" fontId="10" fillId="0" borderId="13" xfId="0" applyFont="1" applyBorder="1" applyAlignment="1">
      <alignment vertical="center"/>
    </xf>
    <xf numFmtId="44" fontId="2" fillId="8" borderId="2" xfId="0" applyNumberFormat="1" applyFont="1" applyFill="1" applyBorder="1" applyAlignment="1">
      <alignment wrapText="1"/>
    </xf>
    <xf numFmtId="0" fontId="2" fillId="9" borderId="15" xfId="0" applyFont="1" applyFill="1" applyBorder="1" applyAlignment="1">
      <alignment horizontal="left" vertical="center" wrapText="1" indent="3"/>
    </xf>
    <xf numFmtId="44" fontId="10" fillId="8" borderId="6" xfId="0" applyNumberFormat="1" applyFont="1" applyFill="1" applyBorder="1" applyAlignment="1">
      <alignment horizontal="center" vertical="center" wrapText="1"/>
    </xf>
    <xf numFmtId="0" fontId="3" fillId="9" borderId="66" xfId="0" applyFont="1" applyFill="1" applyBorder="1" applyAlignment="1">
      <alignment vertical="center" wrapText="1"/>
    </xf>
    <xf numFmtId="0" fontId="3" fillId="9" borderId="6" xfId="0" applyFont="1" applyFill="1" applyBorder="1" applyAlignment="1">
      <alignment vertical="center" wrapText="1"/>
    </xf>
    <xf numFmtId="44" fontId="3" fillId="9" borderId="6" xfId="0" applyNumberFormat="1" applyFont="1" applyFill="1" applyBorder="1" applyAlignment="1">
      <alignment vertical="center" wrapText="1"/>
    </xf>
    <xf numFmtId="165" fontId="10" fillId="8" borderId="6" xfId="3" applyNumberFormat="1" applyFont="1" applyFill="1" applyBorder="1" applyAlignment="1">
      <alignment horizontal="center" vertical="center" wrapText="1"/>
    </xf>
    <xf numFmtId="44" fontId="10" fillId="9" borderId="4" xfId="0" applyNumberFormat="1" applyFont="1" applyFill="1" applyBorder="1" applyAlignment="1">
      <alignment wrapText="1"/>
    </xf>
    <xf numFmtId="44" fontId="10" fillId="9" borderId="5" xfId="0" applyNumberFormat="1" applyFont="1" applyFill="1" applyBorder="1" applyAlignment="1">
      <alignment wrapText="1"/>
    </xf>
    <xf numFmtId="0" fontId="3" fillId="9" borderId="34" xfId="0" applyFont="1" applyFill="1" applyBorder="1" applyAlignment="1">
      <alignment horizontal="left" vertical="center" wrapText="1" indent="3"/>
    </xf>
    <xf numFmtId="0" fontId="3" fillId="9" borderId="28" xfId="0" applyFont="1" applyFill="1" applyBorder="1" applyAlignment="1">
      <alignment horizontal="left" vertical="center" wrapText="1" indent="3"/>
    </xf>
    <xf numFmtId="0" fontId="3" fillId="9" borderId="66" xfId="0" applyFont="1" applyFill="1" applyBorder="1" applyAlignment="1">
      <alignment horizontal="left" vertical="center" wrapText="1" indent="3"/>
    </xf>
    <xf numFmtId="0" fontId="2" fillId="9" borderId="28" xfId="0" applyFont="1" applyFill="1" applyBorder="1" applyAlignment="1">
      <alignment horizontal="left" vertical="center" wrapText="1" indent="3"/>
    </xf>
    <xf numFmtId="0" fontId="0" fillId="9" borderId="28" xfId="0" applyFill="1" applyBorder="1" applyAlignment="1">
      <alignment horizontal="left" vertical="center" wrapText="1" indent="3"/>
    </xf>
    <xf numFmtId="0" fontId="0" fillId="9" borderId="66" xfId="0" applyFill="1" applyBorder="1" applyAlignment="1">
      <alignment horizontal="left" vertical="center" wrapText="1" indent="3"/>
    </xf>
    <xf numFmtId="0" fontId="3" fillId="9" borderId="67"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65" xfId="0" applyFont="1" applyFill="1" applyBorder="1" applyAlignment="1">
      <alignment horizontal="center" vertical="center" wrapText="1"/>
    </xf>
    <xf numFmtId="0" fontId="10" fillId="9" borderId="24" xfId="0" applyFont="1" applyFill="1" applyBorder="1" applyAlignment="1">
      <alignment horizontal="left" wrapText="1"/>
    </xf>
    <xf numFmtId="44" fontId="10" fillId="9" borderId="25" xfId="0" applyNumberFormat="1" applyFont="1" applyFill="1" applyBorder="1" applyAlignment="1">
      <alignment horizontal="left" wrapText="1"/>
    </xf>
    <xf numFmtId="0" fontId="10" fillId="9" borderId="9" xfId="0" applyFont="1" applyFill="1" applyBorder="1" applyAlignment="1">
      <alignment horizontal="left" wrapText="1"/>
    </xf>
    <xf numFmtId="44" fontId="10" fillId="9" borderId="9" xfId="0" applyNumberFormat="1" applyFont="1" applyFill="1" applyBorder="1" applyAlignment="1">
      <alignment horizontal="left" wrapText="1"/>
    </xf>
    <xf numFmtId="44" fontId="10" fillId="16" borderId="4" xfId="0" applyNumberFormat="1" applyFont="1" applyFill="1" applyBorder="1"/>
    <xf numFmtId="44" fontId="2" fillId="9" borderId="12" xfId="0" applyNumberFormat="1" applyFont="1" applyFill="1" applyBorder="1" applyAlignment="1">
      <alignment wrapText="1"/>
    </xf>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4" fillId="13" borderId="0" xfId="0" applyFont="1" applyFill="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3" fillId="0" borderId="0" xfId="0" applyFont="1" applyAlignment="1">
      <alignment horizontal="left" wrapText="1"/>
    </xf>
    <xf numFmtId="0" fontId="10" fillId="0" borderId="0" xfId="0" applyFont="1" applyAlignment="1">
      <alignment horizontal="left" vertical="top"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0" xfId="0" applyFont="1" applyBorder="1" applyAlignment="1">
      <alignment horizontal="center" wrapText="1"/>
    </xf>
    <xf numFmtId="0" fontId="10" fillId="6" borderId="7" xfId="0" applyFont="1" applyFill="1" applyBorder="1" applyAlignment="1">
      <alignment horizontal="center" wrapText="1"/>
    </xf>
    <xf numFmtId="0" fontId="10" fillId="6" borderId="8" xfId="0" applyFont="1" applyFill="1" applyBorder="1" applyAlignment="1">
      <alignment horizontal="center" wrapText="1"/>
    </xf>
    <xf numFmtId="0" fontId="10" fillId="6" borderId="30" xfId="0" applyFont="1" applyFill="1" applyBorder="1" applyAlignment="1">
      <alignment horizontal="center" wrapText="1"/>
    </xf>
    <xf numFmtId="0" fontId="2" fillId="9" borderId="62" xfId="0" applyFont="1" applyFill="1" applyBorder="1" applyAlignment="1">
      <alignment horizontal="left" wrapText="1"/>
    </xf>
    <xf numFmtId="0" fontId="2" fillId="9" borderId="63" xfId="0" applyFont="1" applyFill="1" applyBorder="1" applyAlignment="1">
      <alignment horizontal="left" wrapText="1"/>
    </xf>
    <xf numFmtId="0" fontId="13" fillId="13" borderId="39"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2" fillId="9" borderId="7" xfId="0" applyFont="1" applyFill="1" applyBorder="1" applyAlignment="1">
      <alignment horizontal="left" wrapText="1"/>
    </xf>
    <xf numFmtId="0" fontId="2" fillId="9" borderId="9" xfId="0" applyFont="1" applyFill="1" applyBorder="1" applyAlignment="1">
      <alignment horizontal="left" wrapText="1"/>
    </xf>
    <xf numFmtId="0" fontId="0" fillId="9" borderId="36" xfId="0" applyFill="1" applyBorder="1" applyAlignment="1">
      <alignment horizontal="center" vertical="center" wrapText="1"/>
    </xf>
    <xf numFmtId="0" fontId="0" fillId="9" borderId="62" xfId="0" applyFill="1" applyBorder="1" applyAlignment="1">
      <alignment horizontal="center" vertical="center" wrapText="1"/>
    </xf>
    <xf numFmtId="0" fontId="0" fillId="9" borderId="61" xfId="0" applyFill="1" applyBorder="1" applyAlignment="1">
      <alignment horizontal="center" vertical="center" wrapText="1"/>
    </xf>
    <xf numFmtId="0" fontId="10" fillId="9" borderId="7" xfId="0" applyFont="1" applyFill="1" applyBorder="1" applyAlignment="1">
      <alignment horizontal="left" wrapText="1"/>
    </xf>
    <xf numFmtId="0" fontId="10" fillId="9" borderId="9" xfId="0" applyFont="1" applyFill="1" applyBorder="1" applyAlignment="1">
      <alignment horizontal="left" wrapText="1"/>
    </xf>
    <xf numFmtId="0" fontId="10" fillId="0" borderId="36" xfId="0" applyFont="1" applyBorder="1" applyAlignment="1">
      <alignment horizontal="left" wrapText="1"/>
    </xf>
    <xf numFmtId="0" fontId="10" fillId="0" borderId="45" xfId="0" applyFont="1" applyBorder="1" applyAlignment="1">
      <alignment horizontal="left" wrapText="1"/>
    </xf>
    <xf numFmtId="0" fontId="10" fillId="9" borderId="10" xfId="0" applyFont="1" applyFill="1" applyBorder="1" applyAlignment="1">
      <alignment horizontal="left" vertical="top" wrapText="1"/>
    </xf>
    <xf numFmtId="0" fontId="10" fillId="9" borderId="12" xfId="0" applyFont="1" applyFill="1" applyBorder="1" applyAlignment="1">
      <alignment horizontal="left" vertical="top" wrapText="1"/>
    </xf>
    <xf numFmtId="0" fontId="3" fillId="9" borderId="65" xfId="0" applyFont="1" applyFill="1" applyBorder="1" applyAlignment="1">
      <alignment horizontal="center" vertical="center" wrapText="1"/>
    </xf>
    <xf numFmtId="0" fontId="3" fillId="9" borderId="56"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2" fillId="0" borderId="0" xfId="0" applyFont="1" applyAlignment="1">
      <alignment horizontal="center"/>
    </xf>
    <xf numFmtId="0" fontId="0" fillId="0" borderId="42" xfId="0" applyBorder="1" applyAlignment="1">
      <alignment horizontal="center" vertical="center"/>
    </xf>
    <xf numFmtId="0" fontId="0" fillId="0" borderId="34" xfId="0" applyBorder="1" applyAlignment="1">
      <alignment horizontal="center" vertical="center"/>
    </xf>
  </cellXfs>
  <cellStyles count="4">
    <cellStyle name="Čárka" xfId="1" builtinId="3"/>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zoomScaleNormal="100" workbookViewId="0">
      <selection activeCell="B5" sqref="B5"/>
    </sheetView>
  </sheetViews>
  <sheetFormatPr defaultRowHeight="14.4" x14ac:dyDescent="0.3"/>
  <cols>
    <col min="1" max="1" width="47" customWidth="1"/>
    <col min="2" max="2" width="20.5546875" bestFit="1" customWidth="1"/>
    <col min="3" max="3" width="21.44140625" customWidth="1"/>
    <col min="4" max="4" width="23.109375" customWidth="1"/>
    <col min="5" max="5" width="23.88671875" customWidth="1"/>
    <col min="6" max="6" width="16.6640625" customWidth="1"/>
  </cols>
  <sheetData>
    <row r="1" spans="1:5" ht="18" x14ac:dyDescent="0.35">
      <c r="A1" s="293" t="s">
        <v>0</v>
      </c>
      <c r="B1" s="293"/>
      <c r="C1" s="293"/>
      <c r="D1" s="293"/>
    </row>
    <row r="2" spans="1:5" ht="18" x14ac:dyDescent="0.35">
      <c r="A2" s="293" t="s">
        <v>1</v>
      </c>
      <c r="B2" s="293"/>
      <c r="C2" s="293"/>
      <c r="D2" s="293"/>
    </row>
    <row r="3" spans="1:5" ht="15" thickBot="1" x14ac:dyDescent="0.35"/>
    <row r="4" spans="1:5" ht="15" thickBot="1" x14ac:dyDescent="0.35">
      <c r="A4" s="290" t="s">
        <v>2</v>
      </c>
      <c r="B4" s="291"/>
      <c r="C4" s="291"/>
      <c r="D4" s="292"/>
    </row>
    <row r="5" spans="1:5" x14ac:dyDescent="0.3">
      <c r="A5" s="43"/>
      <c r="B5" s="44" t="s">
        <v>3</v>
      </c>
      <c r="C5" s="44" t="s">
        <v>4</v>
      </c>
      <c r="D5" s="45" t="s">
        <v>5</v>
      </c>
    </row>
    <row r="6" spans="1:5" ht="30" customHeight="1" x14ac:dyDescent="0.3">
      <c r="A6" s="98" t="s">
        <v>6</v>
      </c>
      <c r="B6" s="89">
        <f>'Cena Vytvoření služby'!B2</f>
        <v>0</v>
      </c>
      <c r="C6" s="90">
        <f>0.21*B6</f>
        <v>0</v>
      </c>
      <c r="D6" s="91">
        <f>B6+C6</f>
        <v>0</v>
      </c>
    </row>
    <row r="7" spans="1:5" ht="28.8" x14ac:dyDescent="0.3">
      <c r="A7" s="98" t="s">
        <v>7</v>
      </c>
      <c r="B7" s="89">
        <f>'Cena inf. cloudových služeb'!F70</f>
        <v>0</v>
      </c>
      <c r="C7" s="90">
        <f>0.21*B7</f>
        <v>0</v>
      </c>
      <c r="D7" s="91">
        <f>B7+C7</f>
        <v>0</v>
      </c>
    </row>
    <row r="8" spans="1:5" ht="30" customHeight="1" x14ac:dyDescent="0.3">
      <c r="A8" s="46" t="s">
        <v>8</v>
      </c>
      <c r="B8" s="89">
        <f>'Cena Pilotních služeb'!G19</f>
        <v>0</v>
      </c>
      <c r="C8" s="90">
        <f>0.21*B8</f>
        <v>0</v>
      </c>
      <c r="D8" s="92">
        <f>B8+C8</f>
        <v>0</v>
      </c>
      <c r="E8" s="88"/>
    </row>
    <row r="9" spans="1:5" ht="28.8" x14ac:dyDescent="0.3">
      <c r="A9" s="46" t="s">
        <v>9</v>
      </c>
      <c r="B9" s="89">
        <f>'Cena Služeb rozvoje'!E6</f>
        <v>0</v>
      </c>
      <c r="C9" s="90">
        <f t="shared" ref="C9:C12" si="0">0.21*B9</f>
        <v>0</v>
      </c>
      <c r="D9" s="92">
        <f t="shared" ref="D9:D12" si="1">B9+C9</f>
        <v>0</v>
      </c>
    </row>
    <row r="10" spans="1:5" ht="28.8" x14ac:dyDescent="0.3">
      <c r="A10" s="98" t="s">
        <v>10</v>
      </c>
      <c r="B10" s="89">
        <f>'Cena inf. cloudových služeb'!P70</f>
        <v>0</v>
      </c>
      <c r="C10" s="90">
        <f>0.21*B10</f>
        <v>0</v>
      </c>
      <c r="D10" s="92">
        <f>B10+C10</f>
        <v>0</v>
      </c>
    </row>
    <row r="11" spans="1:5" ht="31.5" customHeight="1" x14ac:dyDescent="0.3">
      <c r="A11" s="46" t="s">
        <v>11</v>
      </c>
      <c r="B11" s="89">
        <f>'Cena Služeb provozu'!J33</f>
        <v>0</v>
      </c>
      <c r="C11" s="90">
        <f t="shared" si="0"/>
        <v>0</v>
      </c>
      <c r="D11" s="92">
        <f t="shared" si="1"/>
        <v>0</v>
      </c>
      <c r="E11" s="95"/>
    </row>
    <row r="12" spans="1:5" ht="30.75" customHeight="1" x14ac:dyDescent="0.3">
      <c r="A12" s="46" t="s">
        <v>12</v>
      </c>
      <c r="B12" s="89">
        <f>'Cena Služeb rozvoje'!E12</f>
        <v>0</v>
      </c>
      <c r="C12" s="90">
        <f t="shared" si="0"/>
        <v>0</v>
      </c>
      <c r="D12" s="92">
        <f t="shared" si="1"/>
        <v>0</v>
      </c>
    </row>
    <row r="13" spans="1:5" ht="15" thickBot="1" x14ac:dyDescent="0.35">
      <c r="A13" s="99" t="s">
        <v>13</v>
      </c>
      <c r="B13" s="47">
        <f>SUM(B6:B12)</f>
        <v>0</v>
      </c>
      <c r="C13" s="47">
        <f>SUM(C6:C12)</f>
        <v>0</v>
      </c>
      <c r="D13" s="47">
        <f>SUM(D6:D12)</f>
        <v>0</v>
      </c>
    </row>
  </sheetData>
  <mergeCells count="3">
    <mergeCell ref="A4:D4"/>
    <mergeCell ref="A1:D1"/>
    <mergeCell ref="A2:D2"/>
  </mergeCells>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8"/>
  <sheetViews>
    <sheetView workbookViewId="0">
      <selection activeCell="A4" sqref="A4"/>
    </sheetView>
  </sheetViews>
  <sheetFormatPr defaultRowHeight="14.4" x14ac:dyDescent="0.3"/>
  <cols>
    <col min="1" max="1" width="57.5546875" customWidth="1"/>
    <col min="2" max="2" width="31.109375" customWidth="1"/>
    <col min="3" max="3" width="18" customWidth="1"/>
    <col min="4" max="4" width="21.88671875" customWidth="1"/>
    <col min="5" max="5" width="19.109375" customWidth="1"/>
  </cols>
  <sheetData>
    <row r="1" spans="1:5" ht="15" thickBot="1" x14ac:dyDescent="0.35">
      <c r="A1" s="103" t="s">
        <v>14</v>
      </c>
      <c r="B1" s="1" t="s">
        <v>15</v>
      </c>
      <c r="C1" s="1" t="s">
        <v>16</v>
      </c>
      <c r="D1" s="1" t="s">
        <v>17</v>
      </c>
      <c r="E1" s="104"/>
    </row>
    <row r="2" spans="1:5" x14ac:dyDescent="0.3">
      <c r="A2" s="100" t="s">
        <v>6</v>
      </c>
      <c r="B2" s="266"/>
      <c r="C2" s="101">
        <f>0.21*B2</f>
        <v>0</v>
      </c>
      <c r="D2" s="101">
        <f>B2+C2</f>
        <v>0</v>
      </c>
      <c r="E2" s="102"/>
    </row>
    <row r="3" spans="1:5" x14ac:dyDescent="0.3">
      <c r="A3" s="259"/>
      <c r="B3" s="260"/>
      <c r="C3" s="260"/>
      <c r="D3" s="260"/>
      <c r="E3" s="30"/>
    </row>
    <row r="4" spans="1:5" ht="15" thickBot="1" x14ac:dyDescent="0.35">
      <c r="A4" s="259"/>
      <c r="B4" s="260"/>
      <c r="C4" s="260"/>
      <c r="D4" s="260"/>
      <c r="E4" s="30"/>
    </row>
    <row r="5" spans="1:5" ht="45.75" customHeight="1" x14ac:dyDescent="0.3">
      <c r="A5" s="96" t="s">
        <v>19</v>
      </c>
      <c r="B5" s="48"/>
      <c r="C5" s="48"/>
      <c r="D5" s="48"/>
      <c r="E5" s="289" t="s">
        <v>18</v>
      </c>
    </row>
    <row r="6" spans="1:5" x14ac:dyDescent="0.3">
      <c r="A6" s="49" t="s">
        <v>20</v>
      </c>
      <c r="B6" s="36">
        <f t="shared" ref="B6" si="0">$B$2*E6</f>
        <v>0</v>
      </c>
      <c r="C6" s="36">
        <f t="shared" ref="C6:C8" si="1">0.21*B6</f>
        <v>0</v>
      </c>
      <c r="D6" s="36">
        <f t="shared" ref="D6:D8" si="2">B6+C6</f>
        <v>0</v>
      </c>
      <c r="E6" s="37">
        <v>0.1</v>
      </c>
    </row>
    <row r="7" spans="1:5" ht="20.25" customHeight="1" x14ac:dyDescent="0.3">
      <c r="A7" s="41" t="s">
        <v>21</v>
      </c>
      <c r="B7" s="40">
        <f>$B$2*E7</f>
        <v>0</v>
      </c>
      <c r="C7" s="36">
        <f t="shared" si="1"/>
        <v>0</v>
      </c>
      <c r="D7" s="36">
        <f t="shared" si="2"/>
        <v>0</v>
      </c>
      <c r="E7" s="37">
        <v>0.4</v>
      </c>
    </row>
    <row r="8" spans="1:5" ht="29.4" thickBot="1" x14ac:dyDescent="0.35">
      <c r="A8" s="42" t="s">
        <v>22</v>
      </c>
      <c r="B8" s="50">
        <f>$B$2*E8</f>
        <v>0</v>
      </c>
      <c r="C8" s="38">
        <f t="shared" si="1"/>
        <v>0</v>
      </c>
      <c r="D8" s="38">
        <f t="shared" si="2"/>
        <v>0</v>
      </c>
      <c r="E8" s="39">
        <v>0.5</v>
      </c>
    </row>
    <row r="10" spans="1:5" x14ac:dyDescent="0.3">
      <c r="A10" s="10" t="s">
        <v>23</v>
      </c>
    </row>
    <row r="11" spans="1:5" ht="15" thickBot="1" x14ac:dyDescent="0.35">
      <c r="A11" s="5"/>
    </row>
    <row r="12" spans="1:5" ht="29.4" thickBot="1" x14ac:dyDescent="0.35">
      <c r="A12" s="109" t="s">
        <v>24</v>
      </c>
      <c r="B12" s="87"/>
      <c r="C12" s="87"/>
      <c r="D12" s="87"/>
      <c r="E12" s="87"/>
    </row>
    <row r="13" spans="1:5" x14ac:dyDescent="0.3">
      <c r="A13" s="110"/>
      <c r="B13" s="87"/>
      <c r="C13" s="87"/>
      <c r="D13" s="87"/>
      <c r="E13" s="87"/>
    </row>
    <row r="14" spans="1:5" ht="30" customHeight="1" x14ac:dyDescent="0.3">
      <c r="A14" s="294" t="s">
        <v>25</v>
      </c>
      <c r="B14" s="294"/>
      <c r="C14" s="294"/>
      <c r="D14" s="294"/>
      <c r="E14" s="294"/>
    </row>
    <row r="15" spans="1:5" ht="72.75" customHeight="1" x14ac:dyDescent="0.3">
      <c r="A15" s="294" t="s">
        <v>26</v>
      </c>
      <c r="B15" s="294"/>
      <c r="C15" s="294"/>
      <c r="D15" s="294"/>
      <c r="E15" s="294"/>
    </row>
    <row r="17" spans="1:1" x14ac:dyDescent="0.3">
      <c r="A17" s="34"/>
    </row>
    <row r="18" spans="1:1" x14ac:dyDescent="0.3">
      <c r="A18" s="34"/>
    </row>
  </sheetData>
  <mergeCells count="2">
    <mergeCell ref="A14:E14"/>
    <mergeCell ref="A15:E15"/>
  </mergeCells>
  <pageMargins left="0.70866141732283472" right="0.70866141732283472" top="0.78740157480314965" bottom="0.78740157480314965"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2"/>
  <sheetViews>
    <sheetView zoomScale="96" zoomScaleNormal="96" workbookViewId="0">
      <selection activeCell="H79" sqref="H79"/>
    </sheetView>
  </sheetViews>
  <sheetFormatPr defaultColWidth="8.88671875" defaultRowHeight="14.4" x14ac:dyDescent="0.3"/>
  <cols>
    <col min="1" max="1" width="42.5546875" style="87" customWidth="1"/>
    <col min="2" max="2" width="20" style="87" customWidth="1"/>
    <col min="3" max="3" width="18.5546875" style="87" customWidth="1"/>
    <col min="4" max="10" width="22.33203125" style="87" customWidth="1"/>
    <col min="11" max="24" width="23.109375" style="87" customWidth="1"/>
    <col min="25" max="16384" width="8.88671875" style="87"/>
  </cols>
  <sheetData>
    <row r="1" spans="1:16" ht="101.4" thickBot="1" x14ac:dyDescent="0.35">
      <c r="A1" s="51" t="s">
        <v>27</v>
      </c>
      <c r="B1" s="53" t="s">
        <v>28</v>
      </c>
      <c r="C1" s="111" t="s">
        <v>29</v>
      </c>
      <c r="D1" s="51" t="s">
        <v>30</v>
      </c>
      <c r="E1" s="53" t="s">
        <v>31</v>
      </c>
      <c r="F1" s="112" t="s">
        <v>214</v>
      </c>
      <c r="G1" s="51" t="s">
        <v>30</v>
      </c>
      <c r="H1" s="53" t="s">
        <v>31</v>
      </c>
      <c r="I1" s="112" t="s">
        <v>215</v>
      </c>
      <c r="J1" s="51" t="s">
        <v>30</v>
      </c>
      <c r="K1" s="53" t="s">
        <v>31</v>
      </c>
      <c r="L1" s="112" t="s">
        <v>215</v>
      </c>
      <c r="M1" s="51" t="s">
        <v>30</v>
      </c>
      <c r="N1" s="53" t="s">
        <v>31</v>
      </c>
      <c r="O1" s="112" t="s">
        <v>215</v>
      </c>
      <c r="P1" s="113" t="s">
        <v>32</v>
      </c>
    </row>
    <row r="2" spans="1:16" ht="15" thickBot="1" x14ac:dyDescent="0.35">
      <c r="A2" s="299" t="s">
        <v>33</v>
      </c>
      <c r="B2" s="300"/>
      <c r="C2" s="300"/>
      <c r="D2" s="300"/>
      <c r="E2" s="300"/>
      <c r="F2" s="300"/>
      <c r="G2" s="300"/>
      <c r="H2" s="300"/>
      <c r="I2" s="300"/>
      <c r="J2" s="300"/>
      <c r="K2" s="300"/>
      <c r="L2" s="300"/>
      <c r="M2" s="300"/>
      <c r="N2" s="300"/>
      <c r="O2" s="300"/>
      <c r="P2" s="301"/>
    </row>
    <row r="3" spans="1:16" ht="15" thickBot="1" x14ac:dyDescent="0.35">
      <c r="A3" s="114" t="s">
        <v>34</v>
      </c>
      <c r="B3" s="115"/>
      <c r="C3" s="111"/>
      <c r="D3" s="302" t="s">
        <v>35</v>
      </c>
      <c r="E3" s="303"/>
      <c r="F3" s="304"/>
      <c r="G3" s="302" t="s">
        <v>36</v>
      </c>
      <c r="H3" s="303"/>
      <c r="I3" s="304"/>
      <c r="J3" s="302" t="s">
        <v>37</v>
      </c>
      <c r="K3" s="303"/>
      <c r="L3" s="304"/>
      <c r="M3" s="302" t="s">
        <v>38</v>
      </c>
      <c r="N3" s="303"/>
      <c r="O3" s="304"/>
      <c r="P3" s="113"/>
    </row>
    <row r="4" spans="1:16" x14ac:dyDescent="0.3">
      <c r="A4" s="114" t="s">
        <v>39</v>
      </c>
      <c r="B4" s="115"/>
      <c r="C4" s="111"/>
      <c r="D4" s="116">
        <v>4500</v>
      </c>
      <c r="E4" s="117">
        <v>4500</v>
      </c>
      <c r="F4" s="112"/>
      <c r="G4" s="118">
        <v>31000</v>
      </c>
      <c r="H4" s="119">
        <v>31000</v>
      </c>
      <c r="I4" s="120"/>
      <c r="J4" s="118">
        <v>31000</v>
      </c>
      <c r="K4" s="119">
        <v>31000</v>
      </c>
      <c r="L4" s="120"/>
      <c r="M4" s="118">
        <v>31000</v>
      </c>
      <c r="N4" s="119">
        <v>31000</v>
      </c>
      <c r="O4" s="120"/>
      <c r="P4" s="121"/>
    </row>
    <row r="5" spans="1:16" ht="28.8" x14ac:dyDescent="0.3">
      <c r="A5" s="114" t="s">
        <v>40</v>
      </c>
      <c r="B5" s="115"/>
      <c r="C5" s="111"/>
      <c r="D5" s="116">
        <v>1000</v>
      </c>
      <c r="E5" s="117">
        <v>1000</v>
      </c>
      <c r="F5" s="112"/>
      <c r="G5" s="118">
        <v>7000</v>
      </c>
      <c r="H5" s="119">
        <v>3000</v>
      </c>
      <c r="I5" s="120"/>
      <c r="J5" s="118">
        <v>7000</v>
      </c>
      <c r="K5" s="119">
        <v>3000</v>
      </c>
      <c r="L5" s="120"/>
      <c r="M5" s="118">
        <v>7000</v>
      </c>
      <c r="N5" s="119">
        <v>3000</v>
      </c>
      <c r="O5" s="120"/>
      <c r="P5" s="121"/>
    </row>
    <row r="6" spans="1:16" ht="15" thickBot="1" x14ac:dyDescent="0.35">
      <c r="A6" s="114" t="s">
        <v>41</v>
      </c>
      <c r="B6" s="115"/>
      <c r="C6" s="111"/>
      <c r="D6" s="116">
        <v>1000</v>
      </c>
      <c r="E6" s="117">
        <v>1000</v>
      </c>
      <c r="F6" s="112"/>
      <c r="G6" s="118">
        <v>1000</v>
      </c>
      <c r="H6" s="119">
        <v>1000</v>
      </c>
      <c r="I6" s="120"/>
      <c r="J6" s="118">
        <v>1000</v>
      </c>
      <c r="K6" s="119">
        <v>1000</v>
      </c>
      <c r="L6" s="120"/>
      <c r="M6" s="118">
        <v>1000</v>
      </c>
      <c r="N6" s="119">
        <v>1000</v>
      </c>
      <c r="O6" s="120"/>
      <c r="P6" s="121"/>
    </row>
    <row r="7" spans="1:16" ht="29.4" thickBot="1" x14ac:dyDescent="0.35">
      <c r="A7" s="114" t="s">
        <v>42</v>
      </c>
      <c r="B7" s="115"/>
      <c r="C7" s="111"/>
      <c r="D7" s="116">
        <v>600</v>
      </c>
      <c r="E7" s="117">
        <v>300</v>
      </c>
      <c r="F7" s="112"/>
      <c r="G7" s="118">
        <v>600</v>
      </c>
      <c r="H7" s="119">
        <v>400</v>
      </c>
      <c r="I7" s="120"/>
      <c r="J7" s="118">
        <v>600</v>
      </c>
      <c r="K7" s="119">
        <v>400</v>
      </c>
      <c r="L7" s="120"/>
      <c r="M7" s="118">
        <v>600</v>
      </c>
      <c r="N7" s="119">
        <v>400</v>
      </c>
      <c r="O7" s="120"/>
      <c r="P7" s="121"/>
    </row>
    <row r="8" spans="1:16" x14ac:dyDescent="0.3">
      <c r="A8" s="114" t="s">
        <v>43</v>
      </c>
      <c r="B8" s="115"/>
      <c r="C8" s="111"/>
      <c r="D8" s="116">
        <v>33000</v>
      </c>
      <c r="E8" s="116">
        <v>33000</v>
      </c>
      <c r="F8" s="112"/>
      <c r="G8" s="116">
        <v>607000</v>
      </c>
      <c r="H8" s="116">
        <v>607000</v>
      </c>
      <c r="I8" s="120"/>
      <c r="J8" s="116">
        <v>607000</v>
      </c>
      <c r="K8" s="116">
        <v>607000</v>
      </c>
      <c r="L8" s="120"/>
      <c r="M8" s="116">
        <v>607000</v>
      </c>
      <c r="N8" s="116">
        <v>607000</v>
      </c>
      <c r="O8" s="120"/>
      <c r="P8" s="121"/>
    </row>
    <row r="9" spans="1:16" ht="29.4" thickBot="1" x14ac:dyDescent="0.35">
      <c r="A9" s="114" t="s">
        <v>44</v>
      </c>
      <c r="B9" s="115"/>
      <c r="C9" s="111"/>
      <c r="D9" s="118">
        <v>3</v>
      </c>
      <c r="E9" s="118">
        <v>3</v>
      </c>
      <c r="F9" s="112"/>
      <c r="G9" s="118">
        <v>3</v>
      </c>
      <c r="H9" s="118">
        <v>3</v>
      </c>
      <c r="I9" s="120"/>
      <c r="J9" s="118">
        <v>3</v>
      </c>
      <c r="K9" s="118">
        <v>3</v>
      </c>
      <c r="L9" s="120"/>
      <c r="M9" s="118">
        <v>3</v>
      </c>
      <c r="N9" s="118">
        <v>3</v>
      </c>
      <c r="O9" s="120"/>
      <c r="P9" s="121"/>
    </row>
    <row r="10" spans="1:16" ht="15" thickBot="1" x14ac:dyDescent="0.35">
      <c r="A10" s="114"/>
      <c r="B10" s="115"/>
      <c r="C10" s="111"/>
      <c r="D10" s="116"/>
      <c r="E10" s="117"/>
      <c r="F10" s="112"/>
      <c r="G10" s="118"/>
      <c r="H10" s="119"/>
      <c r="I10" s="120"/>
      <c r="J10" s="118"/>
      <c r="K10" s="119"/>
      <c r="L10" s="120"/>
      <c r="M10" s="118"/>
      <c r="N10" s="119"/>
      <c r="O10" s="120"/>
      <c r="P10" s="121"/>
    </row>
    <row r="11" spans="1:16" ht="28.95" customHeight="1" thickBot="1" x14ac:dyDescent="0.35">
      <c r="A11" s="114"/>
      <c r="B11" s="115"/>
      <c r="C11" s="111"/>
      <c r="D11" s="122"/>
      <c r="E11" s="123"/>
      <c r="F11" s="112"/>
      <c r="G11" s="118"/>
      <c r="H11" s="119"/>
      <c r="I11" s="120"/>
      <c r="J11" s="118"/>
      <c r="K11" s="119"/>
      <c r="L11" s="120"/>
      <c r="M11" s="118"/>
      <c r="N11" s="119"/>
      <c r="O11" s="120"/>
      <c r="P11" s="121"/>
    </row>
    <row r="12" spans="1:16" ht="15" thickBot="1" x14ac:dyDescent="0.35">
      <c r="A12" s="299" t="s">
        <v>45</v>
      </c>
      <c r="B12" s="300"/>
      <c r="C12" s="300"/>
      <c r="D12" s="300"/>
      <c r="E12" s="300"/>
      <c r="F12" s="300"/>
      <c r="G12" s="300"/>
      <c r="H12" s="300"/>
      <c r="I12" s="300"/>
      <c r="J12" s="300"/>
      <c r="K12" s="300"/>
      <c r="L12" s="300"/>
      <c r="M12" s="300"/>
      <c r="N12" s="300"/>
      <c r="O12" s="300"/>
      <c r="P12" s="301"/>
    </row>
    <row r="13" spans="1:16" ht="15" thickBot="1" x14ac:dyDescent="0.35">
      <c r="A13" s="51" t="s">
        <v>46</v>
      </c>
      <c r="B13" s="115"/>
      <c r="C13" s="111"/>
      <c r="D13" s="122"/>
      <c r="E13" s="123"/>
      <c r="F13" s="124"/>
      <c r="G13" s="51"/>
      <c r="H13" s="53"/>
      <c r="I13" s="124"/>
      <c r="J13" s="51"/>
      <c r="K13" s="53"/>
      <c r="L13" s="124"/>
      <c r="M13" s="51"/>
      <c r="N13" s="53"/>
      <c r="O13" s="124"/>
      <c r="P13" s="113"/>
    </row>
    <row r="14" spans="1:16" s="135" customFormat="1" ht="15" thickBot="1" x14ac:dyDescent="0.35">
      <c r="A14" s="125" t="s">
        <v>47</v>
      </c>
      <c r="B14" s="126"/>
      <c r="C14" s="127"/>
      <c r="D14" s="128"/>
      <c r="E14" s="129"/>
      <c r="F14" s="130"/>
      <c r="G14" s="131"/>
      <c r="H14" s="132"/>
      <c r="I14" s="130"/>
      <c r="J14" s="131"/>
      <c r="K14" s="132"/>
      <c r="L14" s="130"/>
      <c r="M14" s="131"/>
      <c r="N14" s="133"/>
      <c r="O14" s="130"/>
      <c r="P14" s="134"/>
    </row>
    <row r="15" spans="1:16" ht="15" thickBot="1" x14ac:dyDescent="0.35">
      <c r="A15" s="136"/>
      <c r="B15" s="137"/>
      <c r="C15" s="138"/>
      <c r="D15" s="139"/>
      <c r="E15" s="140"/>
      <c r="F15" s="141">
        <f>$C15*(D15*5+E15*7)</f>
        <v>0</v>
      </c>
      <c r="G15" s="139"/>
      <c r="H15" s="140"/>
      <c r="I15" s="141">
        <f>$C15*(G15*5+H15*7)</f>
        <v>0</v>
      </c>
      <c r="J15" s="139"/>
      <c r="K15" s="140"/>
      <c r="L15" s="141">
        <f>$C15*(J15*5+K15*7)</f>
        <v>0</v>
      </c>
      <c r="M15" s="139"/>
      <c r="N15" s="140"/>
      <c r="O15" s="141">
        <f>$C15*(M15*5+N15*7)</f>
        <v>0</v>
      </c>
      <c r="P15" s="142">
        <f>I15+L15+O15</f>
        <v>0</v>
      </c>
    </row>
    <row r="16" spans="1:16" ht="15" thickBot="1" x14ac:dyDescent="0.35">
      <c r="A16" s="136"/>
      <c r="B16" s="137"/>
      <c r="C16" s="138"/>
      <c r="D16" s="139"/>
      <c r="E16" s="140"/>
      <c r="F16" s="141">
        <f t="shared" ref="F16:F22" si="0">$C16*(D16*5+E16*7)</f>
        <v>0</v>
      </c>
      <c r="G16" s="139"/>
      <c r="H16" s="140"/>
      <c r="I16" s="141">
        <f t="shared" ref="I16:I22" si="1">$C16*(G16*5+H16*7)</f>
        <v>0</v>
      </c>
      <c r="J16" s="139"/>
      <c r="K16" s="140"/>
      <c r="L16" s="141">
        <f t="shared" ref="L16:L22" si="2">$C16*(J16*5+K16*7)</f>
        <v>0</v>
      </c>
      <c r="M16" s="139"/>
      <c r="N16" s="140"/>
      <c r="O16" s="141">
        <f t="shared" ref="O16:O22" si="3">$C16*(M16*5+N16*7)</f>
        <v>0</v>
      </c>
      <c r="P16" s="142">
        <f t="shared" ref="P16:P54" si="4">I16+L16+O16</f>
        <v>0</v>
      </c>
    </row>
    <row r="17" spans="1:16" ht="15" thickBot="1" x14ac:dyDescent="0.35">
      <c r="A17" s="136"/>
      <c r="B17" s="137"/>
      <c r="C17" s="138"/>
      <c r="D17" s="139"/>
      <c r="E17" s="140"/>
      <c r="F17" s="141">
        <f t="shared" si="0"/>
        <v>0</v>
      </c>
      <c r="G17" s="139"/>
      <c r="H17" s="140"/>
      <c r="I17" s="141">
        <f t="shared" si="1"/>
        <v>0</v>
      </c>
      <c r="J17" s="139"/>
      <c r="K17" s="140"/>
      <c r="L17" s="141">
        <f t="shared" si="2"/>
        <v>0</v>
      </c>
      <c r="M17" s="139"/>
      <c r="N17" s="140"/>
      <c r="O17" s="141">
        <f t="shared" si="3"/>
        <v>0</v>
      </c>
      <c r="P17" s="142">
        <f t="shared" si="4"/>
        <v>0</v>
      </c>
    </row>
    <row r="18" spans="1:16" ht="15" thickBot="1" x14ac:dyDescent="0.35">
      <c r="A18" s="136"/>
      <c r="B18" s="137"/>
      <c r="C18" s="138"/>
      <c r="D18" s="139"/>
      <c r="E18" s="140"/>
      <c r="F18" s="141">
        <f t="shared" si="0"/>
        <v>0</v>
      </c>
      <c r="G18" s="139"/>
      <c r="H18" s="140"/>
      <c r="I18" s="141">
        <f t="shared" si="1"/>
        <v>0</v>
      </c>
      <c r="J18" s="139"/>
      <c r="K18" s="140"/>
      <c r="L18" s="141">
        <f t="shared" si="2"/>
        <v>0</v>
      </c>
      <c r="M18" s="139"/>
      <c r="N18" s="140"/>
      <c r="O18" s="141">
        <f t="shared" si="3"/>
        <v>0</v>
      </c>
      <c r="P18" s="142">
        <f t="shared" si="4"/>
        <v>0</v>
      </c>
    </row>
    <row r="19" spans="1:16" ht="15" thickBot="1" x14ac:dyDescent="0.35">
      <c r="A19" s="136"/>
      <c r="B19" s="137"/>
      <c r="C19" s="138"/>
      <c r="D19" s="139"/>
      <c r="E19" s="140"/>
      <c r="F19" s="141">
        <f t="shared" si="0"/>
        <v>0</v>
      </c>
      <c r="G19" s="139"/>
      <c r="H19" s="140"/>
      <c r="I19" s="141">
        <f t="shared" si="1"/>
        <v>0</v>
      </c>
      <c r="J19" s="139"/>
      <c r="K19" s="140"/>
      <c r="L19" s="141">
        <f t="shared" si="2"/>
        <v>0</v>
      </c>
      <c r="M19" s="139"/>
      <c r="N19" s="140"/>
      <c r="O19" s="141">
        <f t="shared" si="3"/>
        <v>0</v>
      </c>
      <c r="P19" s="142">
        <f t="shared" si="4"/>
        <v>0</v>
      </c>
    </row>
    <row r="20" spans="1:16" ht="15" thickBot="1" x14ac:dyDescent="0.35">
      <c r="A20" s="143"/>
      <c r="B20" s="144"/>
      <c r="C20" s="145"/>
      <c r="D20" s="146"/>
      <c r="E20" s="147"/>
      <c r="F20" s="141">
        <f t="shared" si="0"/>
        <v>0</v>
      </c>
      <c r="G20" s="146"/>
      <c r="H20" s="147"/>
      <c r="I20" s="141">
        <f t="shared" si="1"/>
        <v>0</v>
      </c>
      <c r="J20" s="146"/>
      <c r="K20" s="147"/>
      <c r="L20" s="141">
        <f t="shared" si="2"/>
        <v>0</v>
      </c>
      <c r="M20" s="146"/>
      <c r="N20" s="147"/>
      <c r="O20" s="141">
        <f t="shared" si="3"/>
        <v>0</v>
      </c>
      <c r="P20" s="142">
        <f t="shared" si="4"/>
        <v>0</v>
      </c>
    </row>
    <row r="21" spans="1:16" ht="15" thickBot="1" x14ac:dyDescent="0.35">
      <c r="A21" s="148"/>
      <c r="B21" s="149"/>
      <c r="C21" s="150"/>
      <c r="D21" s="151"/>
      <c r="E21" s="152"/>
      <c r="F21" s="141">
        <f t="shared" si="0"/>
        <v>0</v>
      </c>
      <c r="G21" s="151"/>
      <c r="H21" s="152"/>
      <c r="I21" s="141">
        <f t="shared" si="1"/>
        <v>0</v>
      </c>
      <c r="J21" s="151"/>
      <c r="K21" s="152"/>
      <c r="L21" s="141">
        <f t="shared" si="2"/>
        <v>0</v>
      </c>
      <c r="M21" s="151"/>
      <c r="N21" s="152"/>
      <c r="O21" s="141">
        <f t="shared" si="3"/>
        <v>0</v>
      </c>
      <c r="P21" s="142">
        <f t="shared" si="4"/>
        <v>0</v>
      </c>
    </row>
    <row r="22" spans="1:16" ht="15" thickBot="1" x14ac:dyDescent="0.35">
      <c r="A22" s="153"/>
      <c r="B22" s="144"/>
      <c r="C22" s="145"/>
      <c r="D22" s="146"/>
      <c r="E22" s="147"/>
      <c r="F22" s="141">
        <f t="shared" si="0"/>
        <v>0</v>
      </c>
      <c r="G22" s="146"/>
      <c r="H22" s="147"/>
      <c r="I22" s="141">
        <f t="shared" si="1"/>
        <v>0</v>
      </c>
      <c r="J22" s="146"/>
      <c r="K22" s="147"/>
      <c r="L22" s="141">
        <f t="shared" si="2"/>
        <v>0</v>
      </c>
      <c r="M22" s="146"/>
      <c r="N22" s="147"/>
      <c r="O22" s="141">
        <f t="shared" si="3"/>
        <v>0</v>
      </c>
      <c r="P22" s="142">
        <f t="shared" si="4"/>
        <v>0</v>
      </c>
    </row>
    <row r="23" spans="1:16" ht="15" thickBot="1" x14ac:dyDescent="0.35">
      <c r="A23" s="154" t="s">
        <v>48</v>
      </c>
      <c r="B23" s="155"/>
      <c r="C23" s="156"/>
      <c r="D23" s="157"/>
      <c r="E23" s="158"/>
      <c r="F23" s="159">
        <f>SUM(F15:F22)</f>
        <v>0</v>
      </c>
      <c r="G23" s="157"/>
      <c r="H23" s="158"/>
      <c r="I23" s="141">
        <f>SUM(I15:I22)</f>
        <v>0</v>
      </c>
      <c r="J23" s="157"/>
      <c r="K23" s="158"/>
      <c r="L23" s="159">
        <f>SUM(L15:L22)</f>
        <v>0</v>
      </c>
      <c r="M23" s="157"/>
      <c r="N23" s="158"/>
      <c r="O23" s="159">
        <f>SUM(O15:O22)</f>
        <v>0</v>
      </c>
      <c r="P23" s="160">
        <f t="shared" si="4"/>
        <v>0</v>
      </c>
    </row>
    <row r="24" spans="1:16" ht="15" thickBot="1" x14ac:dyDescent="0.35">
      <c r="A24" s="161"/>
      <c r="B24" s="162"/>
      <c r="C24" s="162"/>
      <c r="D24" s="163"/>
      <c r="E24" s="163"/>
      <c r="F24" s="162"/>
      <c r="G24" s="163"/>
      <c r="H24" s="163"/>
      <c r="I24" s="162"/>
      <c r="J24" s="163"/>
      <c r="K24" s="163"/>
      <c r="L24" s="162"/>
      <c r="M24" s="163"/>
      <c r="N24" s="163"/>
      <c r="O24" s="162"/>
      <c r="P24" s="164"/>
    </row>
    <row r="25" spans="1:16" s="135" customFormat="1" ht="15" thickBot="1" x14ac:dyDescent="0.35">
      <c r="A25" s="165" t="s">
        <v>49</v>
      </c>
      <c r="B25" s="166"/>
      <c r="C25" s="167"/>
      <c r="D25" s="168"/>
      <c r="E25" s="169"/>
      <c r="F25" s="170"/>
      <c r="G25" s="168"/>
      <c r="H25" s="169"/>
      <c r="I25" s="170"/>
      <c r="J25" s="168"/>
      <c r="K25" s="169"/>
      <c r="L25" s="170"/>
      <c r="M25" s="168"/>
      <c r="N25" s="169"/>
      <c r="O25" s="170"/>
      <c r="P25" s="142">
        <f t="shared" si="4"/>
        <v>0</v>
      </c>
    </row>
    <row r="26" spans="1:16" ht="15" thickBot="1" x14ac:dyDescent="0.35">
      <c r="A26" s="136"/>
      <c r="B26" s="137"/>
      <c r="C26" s="138"/>
      <c r="D26" s="139"/>
      <c r="E26" s="140"/>
      <c r="F26" s="141">
        <f t="shared" ref="F26:F33" si="5">$C26*(D26*5+E26*7)</f>
        <v>0</v>
      </c>
      <c r="G26" s="139"/>
      <c r="H26" s="140"/>
      <c r="I26" s="141">
        <f t="shared" ref="I26:I33" si="6">$C26*(G26*5+H26*7)</f>
        <v>0</v>
      </c>
      <c r="J26" s="139"/>
      <c r="K26" s="140"/>
      <c r="L26" s="141">
        <f t="shared" ref="L26:L33" si="7">$C26*(J26*5+K26*7)</f>
        <v>0</v>
      </c>
      <c r="M26" s="139"/>
      <c r="N26" s="140"/>
      <c r="O26" s="141">
        <f t="shared" ref="O26:O33" si="8">$C26*(M26*5+N26*7)</f>
        <v>0</v>
      </c>
      <c r="P26" s="142">
        <f t="shared" si="4"/>
        <v>0</v>
      </c>
    </row>
    <row r="27" spans="1:16" ht="15" thickBot="1" x14ac:dyDescent="0.35">
      <c r="A27" s="136"/>
      <c r="B27" s="137"/>
      <c r="C27" s="138"/>
      <c r="D27" s="139"/>
      <c r="E27" s="140"/>
      <c r="F27" s="141">
        <f t="shared" si="5"/>
        <v>0</v>
      </c>
      <c r="G27" s="139"/>
      <c r="H27" s="140"/>
      <c r="I27" s="141">
        <f t="shared" si="6"/>
        <v>0</v>
      </c>
      <c r="J27" s="139"/>
      <c r="K27" s="140"/>
      <c r="L27" s="141">
        <f t="shared" si="7"/>
        <v>0</v>
      </c>
      <c r="M27" s="139"/>
      <c r="N27" s="140"/>
      <c r="O27" s="141">
        <f t="shared" si="8"/>
        <v>0</v>
      </c>
      <c r="P27" s="142">
        <f t="shared" si="4"/>
        <v>0</v>
      </c>
    </row>
    <row r="28" spans="1:16" ht="15" thickBot="1" x14ac:dyDescent="0.35">
      <c r="A28" s="136"/>
      <c r="B28" s="137"/>
      <c r="C28" s="138"/>
      <c r="D28" s="139"/>
      <c r="E28" s="140"/>
      <c r="F28" s="141">
        <f t="shared" si="5"/>
        <v>0</v>
      </c>
      <c r="G28" s="139"/>
      <c r="H28" s="140"/>
      <c r="I28" s="141">
        <f t="shared" si="6"/>
        <v>0</v>
      </c>
      <c r="J28" s="139"/>
      <c r="K28" s="140"/>
      <c r="L28" s="141">
        <f t="shared" si="7"/>
        <v>0</v>
      </c>
      <c r="M28" s="139"/>
      <c r="N28" s="140"/>
      <c r="O28" s="141">
        <f t="shared" si="8"/>
        <v>0</v>
      </c>
      <c r="P28" s="142">
        <f t="shared" si="4"/>
        <v>0</v>
      </c>
    </row>
    <row r="29" spans="1:16" ht="15" thickBot="1" x14ac:dyDescent="0.35">
      <c r="A29" s="136"/>
      <c r="B29" s="137"/>
      <c r="C29" s="138"/>
      <c r="D29" s="139"/>
      <c r="E29" s="140"/>
      <c r="F29" s="141">
        <f t="shared" si="5"/>
        <v>0</v>
      </c>
      <c r="G29" s="139"/>
      <c r="H29" s="140"/>
      <c r="I29" s="141">
        <f t="shared" si="6"/>
        <v>0</v>
      </c>
      <c r="J29" s="139"/>
      <c r="K29" s="140"/>
      <c r="L29" s="141">
        <f t="shared" si="7"/>
        <v>0</v>
      </c>
      <c r="M29" s="139"/>
      <c r="N29" s="140"/>
      <c r="O29" s="141">
        <f t="shared" si="8"/>
        <v>0</v>
      </c>
      <c r="P29" s="142">
        <f t="shared" si="4"/>
        <v>0</v>
      </c>
    </row>
    <row r="30" spans="1:16" ht="15" thickBot="1" x14ac:dyDescent="0.35">
      <c r="A30" s="136"/>
      <c r="B30" s="137"/>
      <c r="C30" s="138"/>
      <c r="D30" s="139"/>
      <c r="E30" s="140"/>
      <c r="F30" s="141">
        <f t="shared" si="5"/>
        <v>0</v>
      </c>
      <c r="G30" s="139"/>
      <c r="H30" s="140"/>
      <c r="I30" s="141">
        <f t="shared" si="6"/>
        <v>0</v>
      </c>
      <c r="J30" s="139"/>
      <c r="K30" s="140"/>
      <c r="L30" s="141">
        <f t="shared" si="7"/>
        <v>0</v>
      </c>
      <c r="M30" s="139"/>
      <c r="N30" s="140"/>
      <c r="O30" s="141">
        <f t="shared" si="8"/>
        <v>0</v>
      </c>
      <c r="P30" s="142">
        <f t="shared" si="4"/>
        <v>0</v>
      </c>
    </row>
    <row r="31" spans="1:16" ht="15" thickBot="1" x14ac:dyDescent="0.35">
      <c r="A31" s="143"/>
      <c r="B31" s="144"/>
      <c r="C31" s="145"/>
      <c r="D31" s="146"/>
      <c r="E31" s="147"/>
      <c r="F31" s="141">
        <f t="shared" si="5"/>
        <v>0</v>
      </c>
      <c r="G31" s="146"/>
      <c r="H31" s="147"/>
      <c r="I31" s="141">
        <f t="shared" si="6"/>
        <v>0</v>
      </c>
      <c r="J31" s="146"/>
      <c r="K31" s="147"/>
      <c r="L31" s="141">
        <f t="shared" si="7"/>
        <v>0</v>
      </c>
      <c r="M31" s="146"/>
      <c r="N31" s="147"/>
      <c r="O31" s="141">
        <f t="shared" si="8"/>
        <v>0</v>
      </c>
      <c r="P31" s="142">
        <f t="shared" si="4"/>
        <v>0</v>
      </c>
    </row>
    <row r="32" spans="1:16" ht="15" thickBot="1" x14ac:dyDescent="0.35">
      <c r="A32" s="148"/>
      <c r="B32" s="149"/>
      <c r="C32" s="150"/>
      <c r="D32" s="151"/>
      <c r="E32" s="152"/>
      <c r="F32" s="141">
        <f t="shared" si="5"/>
        <v>0</v>
      </c>
      <c r="G32" s="151"/>
      <c r="H32" s="152"/>
      <c r="I32" s="141">
        <f t="shared" si="6"/>
        <v>0</v>
      </c>
      <c r="J32" s="151"/>
      <c r="K32" s="152"/>
      <c r="L32" s="141">
        <f t="shared" si="7"/>
        <v>0</v>
      </c>
      <c r="M32" s="151"/>
      <c r="N32" s="152"/>
      <c r="O32" s="141">
        <f t="shared" si="8"/>
        <v>0</v>
      </c>
      <c r="P32" s="142">
        <f t="shared" si="4"/>
        <v>0</v>
      </c>
    </row>
    <row r="33" spans="1:16" ht="15" thickBot="1" x14ac:dyDescent="0.35">
      <c r="A33" s="153"/>
      <c r="B33" s="144"/>
      <c r="C33" s="145"/>
      <c r="D33" s="146"/>
      <c r="E33" s="147"/>
      <c r="F33" s="141">
        <f t="shared" si="5"/>
        <v>0</v>
      </c>
      <c r="G33" s="146"/>
      <c r="H33" s="147"/>
      <c r="I33" s="141">
        <f t="shared" si="6"/>
        <v>0</v>
      </c>
      <c r="J33" s="146"/>
      <c r="K33" s="147"/>
      <c r="L33" s="141">
        <f t="shared" si="7"/>
        <v>0</v>
      </c>
      <c r="M33" s="146"/>
      <c r="N33" s="147"/>
      <c r="O33" s="141">
        <f t="shared" si="8"/>
        <v>0</v>
      </c>
      <c r="P33" s="142">
        <f t="shared" si="4"/>
        <v>0</v>
      </c>
    </row>
    <row r="34" spans="1:16" ht="15" thickBot="1" x14ac:dyDescent="0.35">
      <c r="A34" s="154" t="s">
        <v>50</v>
      </c>
      <c r="B34" s="155"/>
      <c r="C34" s="156"/>
      <c r="D34" s="157"/>
      <c r="E34" s="158"/>
      <c r="F34" s="159">
        <f>SUM(F26:F33)</f>
        <v>0</v>
      </c>
      <c r="G34" s="157"/>
      <c r="H34" s="158"/>
      <c r="I34" s="159">
        <f>SUM(I26:I33)</f>
        <v>0</v>
      </c>
      <c r="J34" s="157"/>
      <c r="K34" s="158"/>
      <c r="L34" s="159">
        <f>SUM(L26:L33)</f>
        <v>0</v>
      </c>
      <c r="M34" s="157"/>
      <c r="N34" s="158"/>
      <c r="O34" s="159">
        <f>SUM(O26:O33)</f>
        <v>0</v>
      </c>
      <c r="P34" s="160">
        <f t="shared" si="4"/>
        <v>0</v>
      </c>
    </row>
    <row r="35" spans="1:16" ht="15" thickBot="1" x14ac:dyDescent="0.35">
      <c r="A35" s="161"/>
      <c r="B35" s="162"/>
      <c r="C35" s="162"/>
      <c r="D35" s="163"/>
      <c r="E35" s="163"/>
      <c r="F35" s="162"/>
      <c r="G35" s="163"/>
      <c r="H35" s="163"/>
      <c r="I35" s="162"/>
      <c r="J35" s="163"/>
      <c r="K35" s="163"/>
      <c r="L35" s="162"/>
      <c r="M35" s="163"/>
      <c r="N35" s="163"/>
      <c r="O35" s="162"/>
      <c r="P35" s="164"/>
    </row>
    <row r="36" spans="1:16" s="135" customFormat="1" ht="15" thickBot="1" x14ac:dyDescent="0.35">
      <c r="A36" s="165" t="s">
        <v>51</v>
      </c>
      <c r="B36" s="166"/>
      <c r="C36" s="167"/>
      <c r="D36" s="168"/>
      <c r="E36" s="169"/>
      <c r="F36" s="171"/>
      <c r="G36" s="168"/>
      <c r="H36" s="169"/>
      <c r="I36" s="171"/>
      <c r="J36" s="168"/>
      <c r="K36" s="169"/>
      <c r="L36" s="171"/>
      <c r="M36" s="168"/>
      <c r="N36" s="169"/>
      <c r="O36" s="171"/>
      <c r="P36" s="142"/>
    </row>
    <row r="37" spans="1:16" ht="15" thickBot="1" x14ac:dyDescent="0.35">
      <c r="A37" s="136"/>
      <c r="B37" s="137"/>
      <c r="C37" s="138"/>
      <c r="D37" s="139"/>
      <c r="E37" s="140"/>
      <c r="F37" s="141">
        <f t="shared" ref="F37:F44" si="9">$C37*(D37*5+E37*7)</f>
        <v>0</v>
      </c>
      <c r="G37" s="139"/>
      <c r="H37" s="140"/>
      <c r="I37" s="141">
        <f t="shared" ref="I37:I44" si="10">$C37*(G37*5+H37*7)</f>
        <v>0</v>
      </c>
      <c r="J37" s="139"/>
      <c r="K37" s="140"/>
      <c r="L37" s="141">
        <f t="shared" ref="L37:L44" si="11">$C37*(J37*5+K37*7)</f>
        <v>0</v>
      </c>
      <c r="M37" s="139"/>
      <c r="N37" s="140"/>
      <c r="O37" s="141">
        <f t="shared" ref="O37:O44" si="12">$C37*(M37*5+N37*7)</f>
        <v>0</v>
      </c>
      <c r="P37" s="142">
        <f t="shared" si="4"/>
        <v>0</v>
      </c>
    </row>
    <row r="38" spans="1:16" ht="15" thickBot="1" x14ac:dyDescent="0.35">
      <c r="A38" s="136"/>
      <c r="B38" s="137"/>
      <c r="C38" s="138"/>
      <c r="D38" s="139"/>
      <c r="E38" s="140"/>
      <c r="F38" s="141">
        <f t="shared" si="9"/>
        <v>0</v>
      </c>
      <c r="G38" s="139"/>
      <c r="H38" s="140"/>
      <c r="I38" s="141">
        <f t="shared" si="10"/>
        <v>0</v>
      </c>
      <c r="J38" s="139"/>
      <c r="K38" s="140"/>
      <c r="L38" s="141">
        <f t="shared" si="11"/>
        <v>0</v>
      </c>
      <c r="M38" s="139"/>
      <c r="N38" s="140"/>
      <c r="O38" s="141">
        <f t="shared" si="12"/>
        <v>0</v>
      </c>
      <c r="P38" s="142">
        <f t="shared" si="4"/>
        <v>0</v>
      </c>
    </row>
    <row r="39" spans="1:16" ht="15" thickBot="1" x14ac:dyDescent="0.35">
      <c r="A39" s="136"/>
      <c r="B39" s="137"/>
      <c r="C39" s="138"/>
      <c r="D39" s="139"/>
      <c r="E39" s="140"/>
      <c r="F39" s="141">
        <f t="shared" si="9"/>
        <v>0</v>
      </c>
      <c r="G39" s="139"/>
      <c r="H39" s="140"/>
      <c r="I39" s="141">
        <f t="shared" si="10"/>
        <v>0</v>
      </c>
      <c r="J39" s="139"/>
      <c r="K39" s="140"/>
      <c r="L39" s="141">
        <f t="shared" si="11"/>
        <v>0</v>
      </c>
      <c r="M39" s="139"/>
      <c r="N39" s="140"/>
      <c r="O39" s="141">
        <f t="shared" si="12"/>
        <v>0</v>
      </c>
      <c r="P39" s="142">
        <f t="shared" si="4"/>
        <v>0</v>
      </c>
    </row>
    <row r="40" spans="1:16" ht="15" thickBot="1" x14ac:dyDescent="0.35">
      <c r="A40" s="136"/>
      <c r="B40" s="137"/>
      <c r="C40" s="138"/>
      <c r="D40" s="139"/>
      <c r="E40" s="140"/>
      <c r="F40" s="141">
        <f t="shared" si="9"/>
        <v>0</v>
      </c>
      <c r="G40" s="139"/>
      <c r="H40" s="140"/>
      <c r="I40" s="141">
        <f t="shared" si="10"/>
        <v>0</v>
      </c>
      <c r="J40" s="139"/>
      <c r="K40" s="140"/>
      <c r="L40" s="141">
        <f t="shared" si="11"/>
        <v>0</v>
      </c>
      <c r="M40" s="139"/>
      <c r="N40" s="140"/>
      <c r="O40" s="141">
        <f t="shared" si="12"/>
        <v>0</v>
      </c>
      <c r="P40" s="142">
        <f t="shared" si="4"/>
        <v>0</v>
      </c>
    </row>
    <row r="41" spans="1:16" ht="15" thickBot="1" x14ac:dyDescent="0.35">
      <c r="A41" s="136"/>
      <c r="B41" s="137"/>
      <c r="C41" s="138"/>
      <c r="D41" s="139"/>
      <c r="E41" s="140"/>
      <c r="F41" s="141">
        <f t="shared" si="9"/>
        <v>0</v>
      </c>
      <c r="G41" s="139"/>
      <c r="H41" s="140"/>
      <c r="I41" s="141">
        <f t="shared" si="10"/>
        <v>0</v>
      </c>
      <c r="J41" s="139"/>
      <c r="K41" s="140"/>
      <c r="L41" s="141">
        <f t="shared" si="11"/>
        <v>0</v>
      </c>
      <c r="M41" s="139"/>
      <c r="N41" s="140"/>
      <c r="O41" s="141">
        <f t="shared" si="12"/>
        <v>0</v>
      </c>
      <c r="P41" s="142">
        <f t="shared" si="4"/>
        <v>0</v>
      </c>
    </row>
    <row r="42" spans="1:16" ht="15" thickBot="1" x14ac:dyDescent="0.35">
      <c r="A42" s="143"/>
      <c r="B42" s="144"/>
      <c r="C42" s="145"/>
      <c r="D42" s="146"/>
      <c r="E42" s="147"/>
      <c r="F42" s="141">
        <f t="shared" si="9"/>
        <v>0</v>
      </c>
      <c r="G42" s="146"/>
      <c r="H42" s="147"/>
      <c r="I42" s="141">
        <f t="shared" si="10"/>
        <v>0</v>
      </c>
      <c r="J42" s="146"/>
      <c r="K42" s="147"/>
      <c r="L42" s="141">
        <f t="shared" si="11"/>
        <v>0</v>
      </c>
      <c r="M42" s="146"/>
      <c r="N42" s="147"/>
      <c r="O42" s="141">
        <f t="shared" si="12"/>
        <v>0</v>
      </c>
      <c r="P42" s="142">
        <f t="shared" si="4"/>
        <v>0</v>
      </c>
    </row>
    <row r="43" spans="1:16" ht="15" thickBot="1" x14ac:dyDescent="0.35">
      <c r="A43" s="148"/>
      <c r="B43" s="149"/>
      <c r="C43" s="150"/>
      <c r="D43" s="151"/>
      <c r="E43" s="152"/>
      <c r="F43" s="141">
        <f t="shared" si="9"/>
        <v>0</v>
      </c>
      <c r="G43" s="151"/>
      <c r="H43" s="152"/>
      <c r="I43" s="141">
        <f t="shared" si="10"/>
        <v>0</v>
      </c>
      <c r="J43" s="151"/>
      <c r="K43" s="152"/>
      <c r="L43" s="141">
        <f t="shared" si="11"/>
        <v>0</v>
      </c>
      <c r="M43" s="151"/>
      <c r="N43" s="152"/>
      <c r="O43" s="141">
        <f t="shared" si="12"/>
        <v>0</v>
      </c>
      <c r="P43" s="160">
        <f t="shared" si="4"/>
        <v>0</v>
      </c>
    </row>
    <row r="44" spans="1:16" ht="15" thickBot="1" x14ac:dyDescent="0.35">
      <c r="A44" s="153"/>
      <c r="B44" s="144"/>
      <c r="C44" s="145"/>
      <c r="D44" s="146"/>
      <c r="E44" s="147"/>
      <c r="F44" s="141">
        <f t="shared" si="9"/>
        <v>0</v>
      </c>
      <c r="G44" s="146"/>
      <c r="H44" s="147"/>
      <c r="I44" s="141">
        <f t="shared" si="10"/>
        <v>0</v>
      </c>
      <c r="J44" s="146"/>
      <c r="K44" s="147"/>
      <c r="L44" s="141">
        <f t="shared" si="11"/>
        <v>0</v>
      </c>
      <c r="M44" s="146"/>
      <c r="N44" s="147"/>
      <c r="O44" s="141">
        <f t="shared" si="12"/>
        <v>0</v>
      </c>
      <c r="P44" s="172">
        <f t="shared" si="4"/>
        <v>0</v>
      </c>
    </row>
    <row r="45" spans="1:16" ht="15" thickBot="1" x14ac:dyDescent="0.35">
      <c r="A45" s="154" t="s">
        <v>52</v>
      </c>
      <c r="B45" s="155"/>
      <c r="C45" s="156"/>
      <c r="D45" s="157"/>
      <c r="E45" s="158"/>
      <c r="F45" s="159">
        <f>SUM(F37:F44)</f>
        <v>0</v>
      </c>
      <c r="G45" s="157"/>
      <c r="H45" s="158"/>
      <c r="I45" s="159">
        <f>SUM(I37:I44)</f>
        <v>0</v>
      </c>
      <c r="J45" s="157"/>
      <c r="K45" s="158"/>
      <c r="L45" s="159">
        <f>SUM(L37:L44)</f>
        <v>0</v>
      </c>
      <c r="M45" s="157"/>
      <c r="N45" s="158"/>
      <c r="O45" s="159">
        <f>SUM(O37:O44)</f>
        <v>0</v>
      </c>
      <c r="P45" s="160">
        <f t="shared" ref="P45" si="13">I45+L45+O45</f>
        <v>0</v>
      </c>
    </row>
    <row r="46" spans="1:16" ht="15" thickBot="1" x14ac:dyDescent="0.35">
      <c r="A46" s="161"/>
      <c r="B46" s="162"/>
      <c r="C46" s="162"/>
      <c r="D46" s="163"/>
      <c r="E46" s="163"/>
      <c r="F46" s="162"/>
      <c r="G46" s="163"/>
      <c r="H46" s="163"/>
      <c r="I46" s="162"/>
      <c r="J46" s="163"/>
      <c r="K46" s="163"/>
      <c r="L46" s="162"/>
      <c r="M46" s="163"/>
      <c r="N46" s="163"/>
      <c r="O46" s="162"/>
      <c r="P46" s="164"/>
    </row>
    <row r="47" spans="1:16" s="135" customFormat="1" ht="15" thickBot="1" x14ac:dyDescent="0.35">
      <c r="A47" s="165" t="s">
        <v>53</v>
      </c>
      <c r="B47" s="166"/>
      <c r="C47" s="167"/>
      <c r="D47" s="168"/>
      <c r="E47" s="169"/>
      <c r="F47" s="171"/>
      <c r="G47" s="168"/>
      <c r="H47" s="169"/>
      <c r="I47" s="171"/>
      <c r="J47" s="168"/>
      <c r="K47" s="169"/>
      <c r="L47" s="171"/>
      <c r="M47" s="168"/>
      <c r="N47" s="169"/>
      <c r="O47" s="171"/>
      <c r="P47" s="173"/>
    </row>
    <row r="48" spans="1:16" ht="15" thickBot="1" x14ac:dyDescent="0.35">
      <c r="A48" s="136"/>
      <c r="B48" s="137"/>
      <c r="C48" s="138"/>
      <c r="D48" s="139"/>
      <c r="E48" s="140"/>
      <c r="F48" s="141">
        <f t="shared" ref="F48:F55" si="14">$C48*(D48*5+E48*7)</f>
        <v>0</v>
      </c>
      <c r="G48" s="139"/>
      <c r="H48" s="140"/>
      <c r="I48" s="141">
        <f t="shared" ref="I48:I55" si="15">$C48*(G48*5+H48*7)</f>
        <v>0</v>
      </c>
      <c r="J48" s="139"/>
      <c r="K48" s="140"/>
      <c r="L48" s="141">
        <f t="shared" ref="L48:L55" si="16">$C48*(J48*5+K48*7)</f>
        <v>0</v>
      </c>
      <c r="M48" s="139"/>
      <c r="N48" s="140"/>
      <c r="O48" s="141">
        <f t="shared" ref="O48:O55" si="17">$C48*(M48*5+N48*7)</f>
        <v>0</v>
      </c>
      <c r="P48" s="142">
        <f t="shared" si="4"/>
        <v>0</v>
      </c>
    </row>
    <row r="49" spans="1:16" ht="15" thickBot="1" x14ac:dyDescent="0.35">
      <c r="A49" s="136"/>
      <c r="B49" s="137"/>
      <c r="C49" s="138"/>
      <c r="D49" s="139"/>
      <c r="E49" s="140"/>
      <c r="F49" s="141">
        <f t="shared" si="14"/>
        <v>0</v>
      </c>
      <c r="G49" s="139"/>
      <c r="H49" s="140"/>
      <c r="I49" s="141">
        <f t="shared" si="15"/>
        <v>0</v>
      </c>
      <c r="J49" s="139"/>
      <c r="K49" s="140"/>
      <c r="L49" s="141">
        <f t="shared" si="16"/>
        <v>0</v>
      </c>
      <c r="M49" s="139"/>
      <c r="N49" s="140"/>
      <c r="O49" s="141">
        <f t="shared" si="17"/>
        <v>0</v>
      </c>
      <c r="P49" s="142">
        <f t="shared" si="4"/>
        <v>0</v>
      </c>
    </row>
    <row r="50" spans="1:16" ht="15" thickBot="1" x14ac:dyDescent="0.35">
      <c r="A50" s="136"/>
      <c r="B50" s="137"/>
      <c r="C50" s="138"/>
      <c r="D50" s="139"/>
      <c r="E50" s="140"/>
      <c r="F50" s="141">
        <f t="shared" si="14"/>
        <v>0</v>
      </c>
      <c r="G50" s="139"/>
      <c r="H50" s="140"/>
      <c r="I50" s="141">
        <f t="shared" si="15"/>
        <v>0</v>
      </c>
      <c r="J50" s="139"/>
      <c r="K50" s="140"/>
      <c r="L50" s="141">
        <f t="shared" si="16"/>
        <v>0</v>
      </c>
      <c r="M50" s="139"/>
      <c r="N50" s="140"/>
      <c r="O50" s="141">
        <f t="shared" si="17"/>
        <v>0</v>
      </c>
      <c r="P50" s="142">
        <f t="shared" si="4"/>
        <v>0</v>
      </c>
    </row>
    <row r="51" spans="1:16" ht="15" thickBot="1" x14ac:dyDescent="0.35">
      <c r="A51" s="136"/>
      <c r="B51" s="137"/>
      <c r="C51" s="138"/>
      <c r="D51" s="139"/>
      <c r="E51" s="140"/>
      <c r="F51" s="141">
        <f t="shared" si="14"/>
        <v>0</v>
      </c>
      <c r="G51" s="139"/>
      <c r="H51" s="140"/>
      <c r="I51" s="141">
        <f t="shared" si="15"/>
        <v>0</v>
      </c>
      <c r="J51" s="139"/>
      <c r="K51" s="140"/>
      <c r="L51" s="141">
        <f t="shared" si="16"/>
        <v>0</v>
      </c>
      <c r="M51" s="139"/>
      <c r="N51" s="140"/>
      <c r="O51" s="141">
        <f t="shared" si="17"/>
        <v>0</v>
      </c>
      <c r="P51" s="142">
        <f t="shared" si="4"/>
        <v>0</v>
      </c>
    </row>
    <row r="52" spans="1:16" ht="15" thickBot="1" x14ac:dyDescent="0.35">
      <c r="A52" s="136"/>
      <c r="B52" s="137"/>
      <c r="C52" s="138"/>
      <c r="D52" s="139"/>
      <c r="E52" s="140"/>
      <c r="F52" s="141">
        <f t="shared" si="14"/>
        <v>0</v>
      </c>
      <c r="G52" s="139"/>
      <c r="H52" s="140"/>
      <c r="I52" s="141">
        <f t="shared" si="15"/>
        <v>0</v>
      </c>
      <c r="J52" s="139"/>
      <c r="K52" s="140"/>
      <c r="L52" s="141">
        <f t="shared" si="16"/>
        <v>0</v>
      </c>
      <c r="M52" s="139"/>
      <c r="N52" s="140"/>
      <c r="O52" s="141">
        <f t="shared" si="17"/>
        <v>0</v>
      </c>
      <c r="P52" s="142">
        <f t="shared" si="4"/>
        <v>0</v>
      </c>
    </row>
    <row r="53" spans="1:16" ht="15" thickBot="1" x14ac:dyDescent="0.35">
      <c r="A53" s="143"/>
      <c r="B53" s="144"/>
      <c r="C53" s="145"/>
      <c r="D53" s="146"/>
      <c r="E53" s="147"/>
      <c r="F53" s="141">
        <f t="shared" si="14"/>
        <v>0</v>
      </c>
      <c r="G53" s="146"/>
      <c r="H53" s="147"/>
      <c r="I53" s="141">
        <f t="shared" si="15"/>
        <v>0</v>
      </c>
      <c r="J53" s="146"/>
      <c r="K53" s="147"/>
      <c r="L53" s="141">
        <f t="shared" si="16"/>
        <v>0</v>
      </c>
      <c r="M53" s="146"/>
      <c r="N53" s="147"/>
      <c r="O53" s="141">
        <f t="shared" si="17"/>
        <v>0</v>
      </c>
      <c r="P53" s="142">
        <f t="shared" si="4"/>
        <v>0</v>
      </c>
    </row>
    <row r="54" spans="1:16" ht="15" thickBot="1" x14ac:dyDescent="0.35">
      <c r="A54" s="143"/>
      <c r="B54" s="144"/>
      <c r="C54" s="145"/>
      <c r="D54" s="146"/>
      <c r="E54" s="147"/>
      <c r="F54" s="141">
        <f t="shared" si="14"/>
        <v>0</v>
      </c>
      <c r="G54" s="146"/>
      <c r="H54" s="147"/>
      <c r="I54" s="141">
        <f t="shared" si="15"/>
        <v>0</v>
      </c>
      <c r="J54" s="146"/>
      <c r="K54" s="147"/>
      <c r="L54" s="141">
        <f t="shared" si="16"/>
        <v>0</v>
      </c>
      <c r="M54" s="146"/>
      <c r="N54" s="147"/>
      <c r="O54" s="141">
        <f t="shared" si="17"/>
        <v>0</v>
      </c>
      <c r="P54" s="142">
        <f t="shared" si="4"/>
        <v>0</v>
      </c>
    </row>
    <row r="55" spans="1:16" ht="15" thickBot="1" x14ac:dyDescent="0.35">
      <c r="A55" s="148"/>
      <c r="B55" s="149"/>
      <c r="C55" s="150"/>
      <c r="D55" s="151"/>
      <c r="E55" s="152"/>
      <c r="F55" s="141">
        <f t="shared" si="14"/>
        <v>0</v>
      </c>
      <c r="G55" s="151"/>
      <c r="H55" s="152"/>
      <c r="I55" s="141">
        <f t="shared" si="15"/>
        <v>0</v>
      </c>
      <c r="J55" s="151"/>
      <c r="K55" s="152"/>
      <c r="L55" s="141">
        <f t="shared" si="16"/>
        <v>0</v>
      </c>
      <c r="M55" s="151"/>
      <c r="N55" s="152"/>
      <c r="O55" s="141">
        <f t="shared" si="17"/>
        <v>0</v>
      </c>
      <c r="P55" s="142">
        <f t="shared" ref="P55" si="18">I55+L55+O55</f>
        <v>0</v>
      </c>
    </row>
    <row r="56" spans="1:16" ht="15" thickBot="1" x14ac:dyDescent="0.35">
      <c r="A56" s="154" t="s">
        <v>54</v>
      </c>
      <c r="B56" s="155"/>
      <c r="C56" s="156"/>
      <c r="D56" s="157"/>
      <c r="E56" s="158"/>
      <c r="F56" s="159">
        <f>SUM(F48:F55)</f>
        <v>0</v>
      </c>
      <c r="G56" s="157"/>
      <c r="H56" s="158"/>
      <c r="I56" s="159">
        <f>SUM(I48:I55)</f>
        <v>0</v>
      </c>
      <c r="J56" s="157"/>
      <c r="K56" s="158"/>
      <c r="L56" s="159">
        <f>SUM(L48:L55)</f>
        <v>0</v>
      </c>
      <c r="M56" s="157"/>
      <c r="N56" s="158"/>
      <c r="O56" s="159">
        <f>SUM(O48:O55)</f>
        <v>0</v>
      </c>
      <c r="P56" s="160">
        <f t="shared" ref="P56" si="19">I56+L56+O56</f>
        <v>0</v>
      </c>
    </row>
    <row r="57" spans="1:16" ht="15" thickBot="1" x14ac:dyDescent="0.35">
      <c r="A57" s="161"/>
      <c r="B57" s="162"/>
      <c r="C57" s="162"/>
      <c r="D57" s="163"/>
      <c r="E57" s="163"/>
      <c r="F57" s="162"/>
      <c r="G57" s="163"/>
      <c r="H57" s="163"/>
      <c r="I57" s="162"/>
      <c r="J57" s="163"/>
      <c r="K57" s="163"/>
      <c r="L57" s="162"/>
      <c r="M57" s="163"/>
      <c r="N57" s="163"/>
      <c r="O57" s="162"/>
      <c r="P57" s="164"/>
    </row>
    <row r="58" spans="1:16" ht="15" thickBot="1" x14ac:dyDescent="0.35">
      <c r="A58" s="125" t="s">
        <v>55</v>
      </c>
      <c r="B58" s="174"/>
      <c r="C58" s="127"/>
      <c r="D58" s="175"/>
      <c r="E58" s="176"/>
      <c r="F58" s="177"/>
      <c r="G58" s="175"/>
      <c r="H58" s="176"/>
      <c r="I58" s="177"/>
      <c r="J58" s="175"/>
      <c r="K58" s="176"/>
      <c r="L58" s="177"/>
      <c r="M58" s="175"/>
      <c r="N58" s="176"/>
      <c r="O58" s="177"/>
      <c r="P58" s="178"/>
    </row>
    <row r="59" spans="1:16" ht="15" thickBot="1" x14ac:dyDescent="0.35">
      <c r="A59" s="136"/>
      <c r="B59" s="137"/>
      <c r="C59" s="138"/>
      <c r="D59" s="139"/>
      <c r="E59" s="140"/>
      <c r="F59" s="141">
        <f t="shared" ref="F59:F66" si="20">$C59*(D59*5+E59*7)</f>
        <v>0</v>
      </c>
      <c r="G59" s="139"/>
      <c r="H59" s="140"/>
      <c r="I59" s="141">
        <f t="shared" ref="I59:I66" si="21">$C59*(G59*5+H59*7)</f>
        <v>0</v>
      </c>
      <c r="J59" s="139"/>
      <c r="K59" s="140"/>
      <c r="L59" s="141">
        <f t="shared" ref="L59:L66" si="22">$C59*(J59*5+K59*7)</f>
        <v>0</v>
      </c>
      <c r="M59" s="139"/>
      <c r="N59" s="140"/>
      <c r="O59" s="141">
        <f t="shared" ref="O59:O66" si="23">$C59*(M59*5+N59*7)</f>
        <v>0</v>
      </c>
      <c r="P59" s="142">
        <f t="shared" ref="P59:P67" si="24">I59+L59+O59</f>
        <v>0</v>
      </c>
    </row>
    <row r="60" spans="1:16" ht="15" thickBot="1" x14ac:dyDescent="0.35">
      <c r="A60" s="136"/>
      <c r="B60" s="137"/>
      <c r="C60" s="138"/>
      <c r="D60" s="139"/>
      <c r="E60" s="140"/>
      <c r="F60" s="141">
        <f t="shared" si="20"/>
        <v>0</v>
      </c>
      <c r="G60" s="139"/>
      <c r="H60" s="140"/>
      <c r="I60" s="141">
        <f t="shared" si="21"/>
        <v>0</v>
      </c>
      <c r="J60" s="139"/>
      <c r="K60" s="140"/>
      <c r="L60" s="141">
        <f t="shared" si="22"/>
        <v>0</v>
      </c>
      <c r="M60" s="139"/>
      <c r="N60" s="140"/>
      <c r="O60" s="141">
        <f t="shared" si="23"/>
        <v>0</v>
      </c>
      <c r="P60" s="142">
        <f t="shared" si="24"/>
        <v>0</v>
      </c>
    </row>
    <row r="61" spans="1:16" ht="15" thickBot="1" x14ac:dyDescent="0.35">
      <c r="A61" s="136"/>
      <c r="B61" s="137"/>
      <c r="C61" s="138"/>
      <c r="D61" s="139"/>
      <c r="E61" s="140"/>
      <c r="F61" s="141">
        <f t="shared" si="20"/>
        <v>0</v>
      </c>
      <c r="G61" s="139"/>
      <c r="H61" s="140"/>
      <c r="I61" s="141">
        <f t="shared" si="21"/>
        <v>0</v>
      </c>
      <c r="J61" s="139"/>
      <c r="K61" s="140"/>
      <c r="L61" s="141">
        <f t="shared" si="22"/>
        <v>0</v>
      </c>
      <c r="M61" s="139"/>
      <c r="N61" s="140"/>
      <c r="O61" s="141">
        <f t="shared" si="23"/>
        <v>0</v>
      </c>
      <c r="P61" s="142">
        <f t="shared" si="24"/>
        <v>0</v>
      </c>
    </row>
    <row r="62" spans="1:16" ht="15" thickBot="1" x14ac:dyDescent="0.35">
      <c r="A62" s="136"/>
      <c r="B62" s="137"/>
      <c r="C62" s="138"/>
      <c r="D62" s="139"/>
      <c r="E62" s="140"/>
      <c r="F62" s="141">
        <f t="shared" si="20"/>
        <v>0</v>
      </c>
      <c r="G62" s="139"/>
      <c r="H62" s="140"/>
      <c r="I62" s="141">
        <f t="shared" si="21"/>
        <v>0</v>
      </c>
      <c r="J62" s="139"/>
      <c r="K62" s="140"/>
      <c r="L62" s="141">
        <f t="shared" si="22"/>
        <v>0</v>
      </c>
      <c r="M62" s="139"/>
      <c r="N62" s="140"/>
      <c r="O62" s="141">
        <f t="shared" si="23"/>
        <v>0</v>
      </c>
      <c r="P62" s="142">
        <f t="shared" si="24"/>
        <v>0</v>
      </c>
    </row>
    <row r="63" spans="1:16" ht="15" thickBot="1" x14ac:dyDescent="0.35">
      <c r="A63" s="136"/>
      <c r="B63" s="137"/>
      <c r="C63" s="138"/>
      <c r="D63" s="139"/>
      <c r="E63" s="140"/>
      <c r="F63" s="141">
        <f t="shared" si="20"/>
        <v>0</v>
      </c>
      <c r="G63" s="139"/>
      <c r="H63" s="140"/>
      <c r="I63" s="141">
        <f t="shared" si="21"/>
        <v>0</v>
      </c>
      <c r="J63" s="139"/>
      <c r="K63" s="140"/>
      <c r="L63" s="141">
        <f t="shared" si="22"/>
        <v>0</v>
      </c>
      <c r="M63" s="139"/>
      <c r="N63" s="140"/>
      <c r="O63" s="141">
        <f t="shared" si="23"/>
        <v>0</v>
      </c>
      <c r="P63" s="142">
        <f t="shared" si="24"/>
        <v>0</v>
      </c>
    </row>
    <row r="64" spans="1:16" ht="15" thickBot="1" x14ac:dyDescent="0.35">
      <c r="A64" s="143"/>
      <c r="B64" s="144"/>
      <c r="C64" s="145"/>
      <c r="D64" s="146"/>
      <c r="E64" s="147"/>
      <c r="F64" s="141">
        <f t="shared" si="20"/>
        <v>0</v>
      </c>
      <c r="G64" s="146"/>
      <c r="H64" s="147"/>
      <c r="I64" s="141">
        <f t="shared" si="21"/>
        <v>0</v>
      </c>
      <c r="J64" s="146"/>
      <c r="K64" s="147"/>
      <c r="L64" s="141">
        <f t="shared" si="22"/>
        <v>0</v>
      </c>
      <c r="M64" s="146"/>
      <c r="N64" s="147"/>
      <c r="O64" s="141">
        <f t="shared" si="23"/>
        <v>0</v>
      </c>
      <c r="P64" s="142">
        <f t="shared" si="24"/>
        <v>0</v>
      </c>
    </row>
    <row r="65" spans="1:16" ht="15" thickBot="1" x14ac:dyDescent="0.35">
      <c r="A65" s="143"/>
      <c r="B65" s="144"/>
      <c r="C65" s="145"/>
      <c r="D65" s="146"/>
      <c r="E65" s="147"/>
      <c r="F65" s="141">
        <f t="shared" si="20"/>
        <v>0</v>
      </c>
      <c r="G65" s="146"/>
      <c r="H65" s="147"/>
      <c r="I65" s="141">
        <f t="shared" si="21"/>
        <v>0</v>
      </c>
      <c r="J65" s="146"/>
      <c r="K65" s="147"/>
      <c r="L65" s="141">
        <f t="shared" si="22"/>
        <v>0</v>
      </c>
      <c r="M65" s="146"/>
      <c r="N65" s="147"/>
      <c r="O65" s="141">
        <f t="shared" si="23"/>
        <v>0</v>
      </c>
      <c r="P65" s="142">
        <f t="shared" si="24"/>
        <v>0</v>
      </c>
    </row>
    <row r="66" spans="1:16" ht="15" thickBot="1" x14ac:dyDescent="0.35">
      <c r="A66" s="148"/>
      <c r="B66" s="149"/>
      <c r="C66" s="150"/>
      <c r="D66" s="151"/>
      <c r="E66" s="152"/>
      <c r="F66" s="141">
        <f t="shared" si="20"/>
        <v>0</v>
      </c>
      <c r="G66" s="151"/>
      <c r="H66" s="152"/>
      <c r="I66" s="141">
        <f t="shared" si="21"/>
        <v>0</v>
      </c>
      <c r="J66" s="151"/>
      <c r="K66" s="152"/>
      <c r="L66" s="141">
        <f t="shared" si="22"/>
        <v>0</v>
      </c>
      <c r="M66" s="151"/>
      <c r="N66" s="152"/>
      <c r="O66" s="141">
        <f t="shared" si="23"/>
        <v>0</v>
      </c>
      <c r="P66" s="160">
        <f t="shared" si="24"/>
        <v>0</v>
      </c>
    </row>
    <row r="67" spans="1:16" ht="15" thickBot="1" x14ac:dyDescent="0.35">
      <c r="A67" s="125" t="s">
        <v>56</v>
      </c>
      <c r="B67" s="174"/>
      <c r="C67" s="174"/>
      <c r="D67" s="174"/>
      <c r="E67" s="174"/>
      <c r="F67" s="179">
        <f>SUM(F59:F66)</f>
        <v>0</v>
      </c>
      <c r="G67" s="174"/>
      <c r="H67" s="174"/>
      <c r="I67" s="179">
        <f>SUM(I59:I66)</f>
        <v>0</v>
      </c>
      <c r="J67" s="174"/>
      <c r="K67" s="174"/>
      <c r="L67" s="179">
        <f>SUM(L59:L66)</f>
        <v>0</v>
      </c>
      <c r="M67" s="174"/>
      <c r="N67" s="174"/>
      <c r="O67" s="179">
        <f>SUM(O59:O66)</f>
        <v>0</v>
      </c>
      <c r="P67" s="130">
        <f t="shared" si="24"/>
        <v>0</v>
      </c>
    </row>
    <row r="68" spans="1:16" ht="15" thickBot="1" x14ac:dyDescent="0.35">
      <c r="A68" s="180"/>
      <c r="B68" s="181"/>
      <c r="C68" s="181"/>
      <c r="D68" s="181"/>
      <c r="E68" s="181"/>
      <c r="F68" s="181"/>
      <c r="G68" s="181"/>
      <c r="H68" s="181"/>
      <c r="I68" s="181"/>
      <c r="J68" s="181"/>
      <c r="K68" s="181"/>
      <c r="L68" s="181"/>
      <c r="M68" s="181"/>
      <c r="N68" s="181"/>
      <c r="O68" s="181"/>
      <c r="P68" s="182"/>
    </row>
    <row r="69" spans="1:16" ht="15" thickBot="1" x14ac:dyDescent="0.35">
      <c r="A69" s="180"/>
      <c r="B69" s="181"/>
      <c r="C69" s="181"/>
      <c r="D69" s="181"/>
      <c r="E69" s="181"/>
      <c r="F69" s="181"/>
      <c r="G69" s="181"/>
      <c r="H69" s="181"/>
      <c r="I69" s="181"/>
      <c r="J69" s="181"/>
      <c r="K69" s="181"/>
      <c r="L69" s="181"/>
      <c r="M69" s="181"/>
      <c r="N69" s="181"/>
      <c r="O69" s="181"/>
      <c r="P69" s="182"/>
    </row>
    <row r="70" spans="1:16" s="135" customFormat="1" ht="15" thickBot="1" x14ac:dyDescent="0.35">
      <c r="A70" s="125" t="s">
        <v>57</v>
      </c>
      <c r="B70" s="174"/>
      <c r="C70" s="127"/>
      <c r="D70" s="131"/>
      <c r="E70" s="132"/>
      <c r="F70" s="183">
        <f>F56+F45+F34+F23+F67</f>
        <v>0</v>
      </c>
      <c r="G70" s="131"/>
      <c r="H70" s="132"/>
      <c r="I70" s="174">
        <f>I56+I45+I34+I23+I67</f>
        <v>0</v>
      </c>
      <c r="J70" s="131"/>
      <c r="K70" s="132"/>
      <c r="L70" s="174">
        <f>L56+L45+L34+L23+L67</f>
        <v>0</v>
      </c>
      <c r="M70" s="131"/>
      <c r="N70" s="133"/>
      <c r="O70" s="174">
        <f>O56+O45+O34+O23+O67</f>
        <v>0</v>
      </c>
      <c r="P70" s="183">
        <f>P56+P45+P34+P23+P67</f>
        <v>0</v>
      </c>
    </row>
    <row r="73" spans="1:16" x14ac:dyDescent="0.3">
      <c r="A73" s="184" t="s">
        <v>23</v>
      </c>
    </row>
    <row r="74" spans="1:16" ht="15" thickBot="1" x14ac:dyDescent="0.35">
      <c r="A74" s="110"/>
    </row>
    <row r="75" spans="1:16" ht="29.4" thickBot="1" x14ac:dyDescent="0.35">
      <c r="A75" s="109" t="s">
        <v>24</v>
      </c>
    </row>
    <row r="78" spans="1:16" ht="30.6" customHeight="1" x14ac:dyDescent="0.3">
      <c r="A78" s="297" t="s">
        <v>58</v>
      </c>
      <c r="B78" s="297"/>
      <c r="C78" s="297"/>
      <c r="D78" s="297"/>
      <c r="E78" s="297"/>
      <c r="F78" s="297"/>
      <c r="G78" s="297"/>
    </row>
    <row r="79" spans="1:16" ht="40.5" customHeight="1" x14ac:dyDescent="0.3">
      <c r="A79" s="297" t="s">
        <v>59</v>
      </c>
      <c r="B79" s="297"/>
      <c r="C79" s="297"/>
      <c r="D79" s="297"/>
      <c r="E79" s="297"/>
      <c r="F79" s="297"/>
      <c r="G79" s="297"/>
    </row>
    <row r="80" spans="1:16" ht="60.75" customHeight="1" x14ac:dyDescent="0.3">
      <c r="A80" s="297" t="s">
        <v>60</v>
      </c>
      <c r="B80" s="297"/>
      <c r="C80" s="297"/>
      <c r="D80" s="297"/>
      <c r="E80" s="297"/>
      <c r="F80" s="297"/>
      <c r="G80" s="297"/>
    </row>
    <row r="81" spans="1:7" x14ac:dyDescent="0.3">
      <c r="A81" s="87" t="s">
        <v>61</v>
      </c>
    </row>
    <row r="82" spans="1:7" x14ac:dyDescent="0.3">
      <c r="A82" s="87" t="s">
        <v>216</v>
      </c>
    </row>
    <row r="83" spans="1:7" ht="13.5" hidden="1" customHeight="1" thickBot="1" x14ac:dyDescent="0.35"/>
    <row r="84" spans="1:7" ht="21" customHeight="1" x14ac:dyDescent="0.3"/>
    <row r="85" spans="1:7" ht="22.5" customHeight="1" x14ac:dyDescent="0.3">
      <c r="A85" s="298" t="s">
        <v>62</v>
      </c>
      <c r="B85" s="298"/>
      <c r="C85" s="298"/>
      <c r="D85" s="298"/>
      <c r="E85" s="298"/>
      <c r="F85" s="298"/>
      <c r="G85" s="298"/>
    </row>
    <row r="86" spans="1:7" ht="27.75" customHeight="1" x14ac:dyDescent="0.3">
      <c r="A86" s="296" t="s">
        <v>63</v>
      </c>
      <c r="B86" s="295"/>
      <c r="C86" s="295"/>
      <c r="D86" s="295"/>
      <c r="E86" s="295"/>
      <c r="F86" s="295"/>
      <c r="G86" s="295"/>
    </row>
    <row r="87" spans="1:7" ht="23.25" customHeight="1" x14ac:dyDescent="0.3">
      <c r="A87" s="295" t="s">
        <v>64</v>
      </c>
      <c r="B87" s="295"/>
      <c r="C87" s="295"/>
      <c r="D87" s="295"/>
      <c r="E87" s="295"/>
      <c r="F87" s="295"/>
      <c r="G87" s="295"/>
    </row>
    <row r="88" spans="1:7" ht="48.75" customHeight="1" x14ac:dyDescent="0.3">
      <c r="A88" s="294" t="s">
        <v>65</v>
      </c>
      <c r="B88" s="294"/>
      <c r="C88" s="294"/>
      <c r="D88" s="294"/>
      <c r="E88" s="294"/>
      <c r="F88" s="294"/>
      <c r="G88" s="294"/>
    </row>
    <row r="89" spans="1:7" ht="62.25" customHeight="1" x14ac:dyDescent="0.3">
      <c r="A89" s="294" t="s">
        <v>66</v>
      </c>
      <c r="B89" s="294"/>
      <c r="C89" s="294"/>
      <c r="D89" s="294"/>
      <c r="E89" s="294"/>
      <c r="F89" s="294"/>
      <c r="G89" s="294"/>
    </row>
    <row r="90" spans="1:7" ht="93" customHeight="1" x14ac:dyDescent="0.3">
      <c r="A90" s="294" t="s">
        <v>67</v>
      </c>
      <c r="B90" s="294"/>
      <c r="C90" s="294"/>
      <c r="D90" s="294"/>
      <c r="E90" s="294"/>
      <c r="F90" s="294"/>
      <c r="G90" s="294"/>
    </row>
    <row r="91" spans="1:7" ht="21" customHeight="1" x14ac:dyDescent="0.3">
      <c r="A91" s="295" t="s">
        <v>68</v>
      </c>
      <c r="B91" s="295"/>
      <c r="C91" s="295"/>
      <c r="D91" s="295"/>
      <c r="E91" s="295"/>
      <c r="F91" s="295"/>
      <c r="G91" s="295"/>
    </row>
    <row r="92" spans="1:7" ht="21.75" customHeight="1" x14ac:dyDescent="0.3">
      <c r="A92" s="295" t="s">
        <v>69</v>
      </c>
      <c r="B92" s="295"/>
      <c r="C92" s="295"/>
      <c r="D92" s="295"/>
      <c r="E92" s="295"/>
      <c r="F92" s="295"/>
      <c r="G92" s="295"/>
    </row>
    <row r="93" spans="1:7" ht="52.5" customHeight="1" x14ac:dyDescent="0.3">
      <c r="A93" s="294" t="s">
        <v>70</v>
      </c>
      <c r="B93" s="294"/>
      <c r="C93" s="294"/>
      <c r="D93" s="294"/>
      <c r="E93" s="294"/>
      <c r="F93" s="294"/>
      <c r="G93" s="294"/>
    </row>
    <row r="94" spans="1:7" ht="36" customHeight="1" x14ac:dyDescent="0.3">
      <c r="A94" s="294" t="s">
        <v>71</v>
      </c>
      <c r="B94" s="294"/>
      <c r="C94" s="294"/>
      <c r="D94" s="294"/>
      <c r="E94" s="294"/>
      <c r="F94" s="294"/>
      <c r="G94" s="294"/>
    </row>
    <row r="95" spans="1:7" ht="69.75" customHeight="1" x14ac:dyDescent="0.3">
      <c r="A95" s="294" t="s">
        <v>72</v>
      </c>
      <c r="B95" s="294"/>
      <c r="C95" s="294"/>
      <c r="D95" s="294"/>
      <c r="E95" s="294"/>
      <c r="F95" s="294"/>
      <c r="G95" s="294"/>
    </row>
    <row r="96" spans="1:7" ht="21" customHeight="1" x14ac:dyDescent="0.3">
      <c r="A96" s="295" t="s">
        <v>73</v>
      </c>
      <c r="B96" s="295"/>
      <c r="C96" s="295"/>
      <c r="D96" s="295"/>
      <c r="E96" s="295"/>
      <c r="F96" s="295"/>
      <c r="G96" s="295"/>
    </row>
    <row r="97" spans="1:7" ht="21.75" customHeight="1" x14ac:dyDescent="0.3">
      <c r="A97" s="296" t="s">
        <v>74</v>
      </c>
      <c r="B97" s="295"/>
      <c r="C97" s="295"/>
      <c r="D97" s="295"/>
      <c r="E97" s="295"/>
      <c r="F97" s="295"/>
      <c r="G97" s="295"/>
    </row>
    <row r="98" spans="1:7" ht="93" customHeight="1" x14ac:dyDescent="0.3">
      <c r="A98" s="294" t="s">
        <v>75</v>
      </c>
      <c r="B98" s="294"/>
      <c r="C98" s="294"/>
      <c r="D98" s="294"/>
      <c r="E98" s="294"/>
      <c r="F98" s="294"/>
      <c r="G98" s="294"/>
    </row>
    <row r="99" spans="1:7" ht="71.25" customHeight="1" x14ac:dyDescent="0.3">
      <c r="A99" s="294" t="s">
        <v>76</v>
      </c>
      <c r="B99" s="294"/>
      <c r="C99" s="294"/>
      <c r="D99" s="294"/>
      <c r="E99" s="294"/>
      <c r="F99" s="294"/>
      <c r="G99" s="294"/>
    </row>
    <row r="100" spans="1:7" ht="37.5" customHeight="1" x14ac:dyDescent="0.3">
      <c r="A100" s="294" t="s">
        <v>77</v>
      </c>
      <c r="B100" s="294"/>
      <c r="C100" s="294"/>
      <c r="D100" s="294"/>
      <c r="E100" s="294"/>
      <c r="F100" s="294"/>
      <c r="G100" s="294"/>
    </row>
    <row r="101" spans="1:7" ht="36" customHeight="1" x14ac:dyDescent="0.3">
      <c r="A101" s="294" t="s">
        <v>78</v>
      </c>
      <c r="B101" s="294"/>
      <c r="C101" s="294"/>
      <c r="D101" s="294"/>
      <c r="E101" s="294"/>
      <c r="F101" s="294"/>
      <c r="G101" s="294"/>
    </row>
    <row r="102" spans="1:7" ht="19.5" customHeight="1" x14ac:dyDescent="0.3">
      <c r="A102" s="294" t="s">
        <v>79</v>
      </c>
      <c r="B102" s="294"/>
      <c r="C102" s="294"/>
      <c r="D102" s="294"/>
      <c r="E102" s="294"/>
      <c r="F102" s="294"/>
      <c r="G102" s="294"/>
    </row>
  </sheetData>
  <mergeCells count="27">
    <mergeCell ref="A80:G80"/>
    <mergeCell ref="A85:G85"/>
    <mergeCell ref="A87:G87"/>
    <mergeCell ref="A88:G88"/>
    <mergeCell ref="A2:P2"/>
    <mergeCell ref="A79:G79"/>
    <mergeCell ref="A12:P12"/>
    <mergeCell ref="D3:F3"/>
    <mergeCell ref="G3:I3"/>
    <mergeCell ref="J3:L3"/>
    <mergeCell ref="M3:O3"/>
    <mergeCell ref="A78:G78"/>
    <mergeCell ref="A89:G89"/>
    <mergeCell ref="A86:G86"/>
    <mergeCell ref="A90:G90"/>
    <mergeCell ref="A91:G91"/>
    <mergeCell ref="A92:G92"/>
    <mergeCell ref="A93:G93"/>
    <mergeCell ref="A94:G94"/>
    <mergeCell ref="A100:G100"/>
    <mergeCell ref="A101:G101"/>
    <mergeCell ref="A102:G102"/>
    <mergeCell ref="A95:G95"/>
    <mergeCell ref="A96:G96"/>
    <mergeCell ref="A97:G97"/>
    <mergeCell ref="A98:G98"/>
    <mergeCell ref="A99:G99"/>
  </mergeCells>
  <pageMargins left="0.7" right="0.7" top="0.78740157499999996" bottom="0.78740157499999996"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
  <sheetViews>
    <sheetView zoomScale="95" zoomScaleNormal="95" workbookViewId="0">
      <selection activeCell="C19" sqref="C19"/>
    </sheetView>
  </sheetViews>
  <sheetFormatPr defaultRowHeight="14.4" x14ac:dyDescent="0.3"/>
  <cols>
    <col min="1" max="1" width="8.88671875" style="5" bestFit="1" customWidth="1"/>
    <col min="2" max="2" width="51" style="5" customWidth="1"/>
    <col min="3" max="3" width="31.5546875" style="5" customWidth="1"/>
    <col min="4" max="4" width="20.6640625" style="5" customWidth="1"/>
    <col min="5" max="5" width="24" style="5" customWidth="1"/>
    <col min="6" max="6" width="16.88671875" style="5" customWidth="1"/>
    <col min="7" max="7" width="23.44140625" style="30" customWidth="1"/>
    <col min="8" max="8" width="16.44140625" style="13" bestFit="1" customWidth="1"/>
    <col min="9" max="9" width="25.6640625" style="13" customWidth="1"/>
    <col min="11" max="11" width="16.44140625" bestFit="1" customWidth="1"/>
    <col min="12" max="12" width="15.5546875" bestFit="1" customWidth="1"/>
    <col min="15" max="15" width="62.5546875" customWidth="1"/>
  </cols>
  <sheetData>
    <row r="1" spans="1:9" ht="15" thickBot="1" x14ac:dyDescent="0.35"/>
    <row r="2" spans="1:9" ht="15.75" customHeight="1" thickBot="1" x14ac:dyDescent="0.35">
      <c r="A2" s="307" t="s">
        <v>80</v>
      </c>
      <c r="B2" s="308"/>
      <c r="C2" s="308"/>
      <c r="D2" s="308"/>
      <c r="E2" s="308"/>
      <c r="F2" s="308"/>
      <c r="G2" s="308"/>
      <c r="H2" s="308"/>
      <c r="I2" s="309"/>
    </row>
    <row r="3" spans="1:9" ht="28.8" x14ac:dyDescent="0.3">
      <c r="A3" s="8" t="s">
        <v>81</v>
      </c>
      <c r="B3" s="6" t="s">
        <v>82</v>
      </c>
      <c r="C3" s="6" t="s">
        <v>83</v>
      </c>
      <c r="D3" s="53" t="s">
        <v>84</v>
      </c>
      <c r="E3" s="6" t="s">
        <v>85</v>
      </c>
      <c r="F3" s="6" t="s">
        <v>86</v>
      </c>
      <c r="G3" s="28" t="s">
        <v>87</v>
      </c>
      <c r="H3" s="28" t="s">
        <v>16</v>
      </c>
      <c r="I3" s="31" t="s">
        <v>88</v>
      </c>
    </row>
    <row r="4" spans="1:9" ht="29.4" thickBot="1" x14ac:dyDescent="0.35">
      <c r="A4" s="14"/>
      <c r="B4" s="11" t="s">
        <v>89</v>
      </c>
      <c r="C4" s="11"/>
      <c r="D4" s="11"/>
      <c r="E4" s="11"/>
      <c r="F4" s="11"/>
      <c r="G4" s="29"/>
      <c r="H4" s="18"/>
      <c r="I4" s="19"/>
    </row>
    <row r="5" spans="1:9" ht="29.4" thickBot="1" x14ac:dyDescent="0.35">
      <c r="A5" s="58" t="s">
        <v>90</v>
      </c>
      <c r="B5" s="61" t="s">
        <v>91</v>
      </c>
      <c r="C5" s="62" t="s">
        <v>92</v>
      </c>
      <c r="D5" s="63"/>
      <c r="E5" s="27" t="s">
        <v>93</v>
      </c>
      <c r="F5" s="84">
        <v>12</v>
      </c>
      <c r="G5" s="20">
        <f t="shared" ref="G5:G11" si="0">D5*F5</f>
        <v>0</v>
      </c>
      <c r="H5" s="207">
        <f>0.21*G5</f>
        <v>0</v>
      </c>
      <c r="I5" s="208">
        <f>G5+H5</f>
        <v>0</v>
      </c>
    </row>
    <row r="6" spans="1:9" ht="43.8" thickBot="1" x14ac:dyDescent="0.35">
      <c r="A6" s="59" t="s">
        <v>206</v>
      </c>
      <c r="B6" s="64" t="s">
        <v>95</v>
      </c>
      <c r="C6" s="17" t="s">
        <v>96</v>
      </c>
      <c r="D6" s="57"/>
      <c r="E6" s="25" t="s">
        <v>97</v>
      </c>
      <c r="F6" s="85">
        <v>12</v>
      </c>
      <c r="G6" s="12">
        <f t="shared" si="0"/>
        <v>0</v>
      </c>
      <c r="H6" s="207">
        <f t="shared" ref="H6:H18" si="1">0.21*G6</f>
        <v>0</v>
      </c>
      <c r="I6" s="208">
        <f t="shared" ref="I6:I18" si="2">G6+H6</f>
        <v>0</v>
      </c>
    </row>
    <row r="7" spans="1:9" ht="28.5" customHeight="1" thickBot="1" x14ac:dyDescent="0.35">
      <c r="A7" s="59" t="s">
        <v>94</v>
      </c>
      <c r="B7" s="64" t="s">
        <v>99</v>
      </c>
      <c r="C7" s="22" t="s">
        <v>92</v>
      </c>
      <c r="D7" s="57"/>
      <c r="E7" s="25" t="s">
        <v>93</v>
      </c>
      <c r="F7" s="85">
        <v>12</v>
      </c>
      <c r="G7" s="12">
        <f t="shared" si="0"/>
        <v>0</v>
      </c>
      <c r="H7" s="207">
        <f t="shared" si="1"/>
        <v>0</v>
      </c>
      <c r="I7" s="208">
        <f t="shared" si="2"/>
        <v>0</v>
      </c>
    </row>
    <row r="8" spans="1:9" ht="23.25" customHeight="1" thickBot="1" x14ac:dyDescent="0.35">
      <c r="A8" s="59" t="s">
        <v>98</v>
      </c>
      <c r="B8" s="64" t="s">
        <v>101</v>
      </c>
      <c r="C8" s="22" t="s">
        <v>92</v>
      </c>
      <c r="D8" s="57"/>
      <c r="E8" s="25" t="s">
        <v>93</v>
      </c>
      <c r="F8" s="85">
        <v>12</v>
      </c>
      <c r="G8" s="12">
        <f t="shared" si="0"/>
        <v>0</v>
      </c>
      <c r="H8" s="207">
        <f t="shared" si="1"/>
        <v>0</v>
      </c>
      <c r="I8" s="208">
        <f t="shared" si="2"/>
        <v>0</v>
      </c>
    </row>
    <row r="9" spans="1:9" s="35" customFormat="1" ht="29.4" thickBot="1" x14ac:dyDescent="0.35">
      <c r="A9" s="59" t="s">
        <v>100</v>
      </c>
      <c r="B9" s="64" t="s">
        <v>103</v>
      </c>
      <c r="C9" s="22" t="s">
        <v>92</v>
      </c>
      <c r="D9" s="57"/>
      <c r="E9" s="25" t="s">
        <v>93</v>
      </c>
      <c r="F9" s="85">
        <v>12</v>
      </c>
      <c r="G9" s="12">
        <f t="shared" si="0"/>
        <v>0</v>
      </c>
      <c r="H9" s="207">
        <f t="shared" si="1"/>
        <v>0</v>
      </c>
      <c r="I9" s="208">
        <f t="shared" si="2"/>
        <v>0</v>
      </c>
    </row>
    <row r="10" spans="1:9" ht="29.4" thickBot="1" x14ac:dyDescent="0.35">
      <c r="A10" s="59" t="s">
        <v>102</v>
      </c>
      <c r="B10" s="65" t="s">
        <v>105</v>
      </c>
      <c r="C10" s="22" t="s">
        <v>92</v>
      </c>
      <c r="D10" s="55"/>
      <c r="E10" s="25" t="s">
        <v>93</v>
      </c>
      <c r="F10" s="85">
        <v>12</v>
      </c>
      <c r="G10" s="12">
        <f t="shared" si="0"/>
        <v>0</v>
      </c>
      <c r="H10" s="207">
        <f t="shared" si="1"/>
        <v>0</v>
      </c>
      <c r="I10" s="208">
        <f t="shared" si="2"/>
        <v>0</v>
      </c>
    </row>
    <row r="11" spans="1:9" ht="29.4" thickBot="1" x14ac:dyDescent="0.35">
      <c r="A11" s="59" t="s">
        <v>104</v>
      </c>
      <c r="B11" s="64" t="s">
        <v>107</v>
      </c>
      <c r="C11" s="22" t="s">
        <v>92</v>
      </c>
      <c r="D11" s="56"/>
      <c r="E11" s="26" t="s">
        <v>93</v>
      </c>
      <c r="F11" s="86">
        <v>12</v>
      </c>
      <c r="G11" s="15">
        <f t="shared" si="0"/>
        <v>0</v>
      </c>
      <c r="H11" s="207">
        <f t="shared" si="1"/>
        <v>0</v>
      </c>
      <c r="I11" s="208">
        <f t="shared" si="2"/>
        <v>0</v>
      </c>
    </row>
    <row r="12" spans="1:9" ht="29.4" thickBot="1" x14ac:dyDescent="0.35">
      <c r="A12" s="60" t="s">
        <v>155</v>
      </c>
      <c r="B12" s="65" t="s">
        <v>109</v>
      </c>
      <c r="C12" s="62" t="s">
        <v>92</v>
      </c>
      <c r="D12" s="66"/>
      <c r="E12" s="23" t="s">
        <v>93</v>
      </c>
      <c r="F12" s="84">
        <v>12</v>
      </c>
      <c r="G12" s="20">
        <f t="shared" ref="G12:G17" si="3">D12*F12</f>
        <v>0</v>
      </c>
      <c r="H12" s="207">
        <f t="shared" si="1"/>
        <v>0</v>
      </c>
      <c r="I12" s="208">
        <f t="shared" si="2"/>
        <v>0</v>
      </c>
    </row>
    <row r="13" spans="1:9" ht="29.4" thickBot="1" x14ac:dyDescent="0.35">
      <c r="A13" s="58" t="s">
        <v>106</v>
      </c>
      <c r="B13" s="61" t="s">
        <v>111</v>
      </c>
      <c r="C13" s="22" t="s">
        <v>92</v>
      </c>
      <c r="D13" s="55"/>
      <c r="E13" s="17" t="s">
        <v>93</v>
      </c>
      <c r="F13" s="85">
        <v>12</v>
      </c>
      <c r="G13" s="12">
        <f t="shared" si="3"/>
        <v>0</v>
      </c>
      <c r="H13" s="207">
        <f t="shared" si="1"/>
        <v>0</v>
      </c>
      <c r="I13" s="208">
        <f t="shared" si="2"/>
        <v>0</v>
      </c>
    </row>
    <row r="14" spans="1:9" ht="15" thickBot="1" x14ac:dyDescent="0.35">
      <c r="A14" s="58" t="s">
        <v>110</v>
      </c>
      <c r="B14" s="65" t="s">
        <v>113</v>
      </c>
      <c r="C14" s="24" t="s">
        <v>114</v>
      </c>
      <c r="D14" s="56"/>
      <c r="E14" s="22" t="s">
        <v>115</v>
      </c>
      <c r="F14" s="86">
        <v>20</v>
      </c>
      <c r="G14" s="15">
        <f t="shared" si="3"/>
        <v>0</v>
      </c>
      <c r="H14" s="207">
        <f t="shared" ref="H14:H17" si="4">0.21*G14</f>
        <v>0</v>
      </c>
      <c r="I14" s="208">
        <f t="shared" ref="I14:I17" si="5">G14+H14</f>
        <v>0</v>
      </c>
    </row>
    <row r="15" spans="1:9" ht="15" thickBot="1" x14ac:dyDescent="0.35">
      <c r="A15" s="312" t="s">
        <v>159</v>
      </c>
      <c r="B15" s="267" t="s">
        <v>117</v>
      </c>
      <c r="C15" s="24"/>
      <c r="D15" s="22"/>
      <c r="E15" s="22"/>
      <c r="F15" s="86"/>
      <c r="G15" s="15"/>
      <c r="H15" s="207"/>
      <c r="I15" s="208"/>
    </row>
    <row r="16" spans="1:9" ht="15" thickBot="1" x14ac:dyDescent="0.35">
      <c r="A16" s="313"/>
      <c r="B16" s="65" t="s">
        <v>218</v>
      </c>
      <c r="C16" s="24" t="s">
        <v>118</v>
      </c>
      <c r="D16" s="56"/>
      <c r="E16" s="22" t="s">
        <v>119</v>
      </c>
      <c r="F16" s="86">
        <v>1400</v>
      </c>
      <c r="G16" s="15">
        <f t="shared" si="3"/>
        <v>0</v>
      </c>
      <c r="H16" s="207">
        <f t="shared" si="4"/>
        <v>0</v>
      </c>
      <c r="I16" s="208">
        <f t="shared" si="5"/>
        <v>0</v>
      </c>
    </row>
    <row r="17" spans="1:11" ht="15" thickBot="1" x14ac:dyDescent="0.35">
      <c r="A17" s="313"/>
      <c r="B17" s="65" t="s">
        <v>219</v>
      </c>
      <c r="C17" s="24" t="s">
        <v>118</v>
      </c>
      <c r="D17" s="56"/>
      <c r="E17" s="22" t="s">
        <v>119</v>
      </c>
      <c r="F17" s="86">
        <v>1500</v>
      </c>
      <c r="G17" s="15">
        <f t="shared" si="3"/>
        <v>0</v>
      </c>
      <c r="H17" s="207">
        <f t="shared" si="4"/>
        <v>0</v>
      </c>
      <c r="I17" s="208">
        <f t="shared" si="5"/>
        <v>0</v>
      </c>
    </row>
    <row r="18" spans="1:11" ht="29.4" thickBot="1" x14ac:dyDescent="0.35">
      <c r="A18" s="314"/>
      <c r="B18" s="65" t="s">
        <v>220</v>
      </c>
      <c r="C18" s="24" t="s">
        <v>120</v>
      </c>
      <c r="D18" s="56"/>
      <c r="E18" s="22" t="s">
        <v>121</v>
      </c>
      <c r="F18" s="86">
        <v>100</v>
      </c>
      <c r="G18" s="15">
        <f t="shared" ref="G18" si="6">D18*F18</f>
        <v>0</v>
      </c>
      <c r="H18" s="207">
        <f t="shared" si="1"/>
        <v>0</v>
      </c>
      <c r="I18" s="208">
        <f t="shared" si="2"/>
        <v>0</v>
      </c>
    </row>
    <row r="19" spans="1:11" ht="15" thickBot="1" x14ac:dyDescent="0.35">
      <c r="A19" s="305" t="s">
        <v>122</v>
      </c>
      <c r="B19" s="306"/>
      <c r="C19" s="67"/>
      <c r="D19" s="67"/>
      <c r="E19" s="67"/>
      <c r="F19" s="67"/>
      <c r="G19" s="70">
        <f>SUM(G5:G18)</f>
        <v>0</v>
      </c>
      <c r="H19" s="74">
        <f>G19*0.21</f>
        <v>0</v>
      </c>
      <c r="I19" s="75">
        <f>G19*1.21</f>
        <v>0</v>
      </c>
    </row>
    <row r="20" spans="1:11" ht="15" thickBot="1" x14ac:dyDescent="0.35">
      <c r="A20" s="310" t="s">
        <v>209</v>
      </c>
      <c r="B20" s="311"/>
      <c r="C20" s="68"/>
      <c r="D20" s="69">
        <f>SUMIF(C5:C18,C5,D5:D18)</f>
        <v>0</v>
      </c>
      <c r="E20" s="68"/>
      <c r="F20" s="68"/>
      <c r="G20" s="69">
        <f>SUMIF(C5:C18,C5,G5:G18)</f>
        <v>0</v>
      </c>
      <c r="H20" s="73">
        <f t="shared" ref="H20:H21" si="7">G20*0.21</f>
        <v>0</v>
      </c>
      <c r="I20" s="73">
        <f t="shared" ref="I20:I21" si="8">G20*1.21</f>
        <v>0</v>
      </c>
      <c r="K20" s="72"/>
    </row>
    <row r="21" spans="1:11" ht="15" thickBot="1" x14ac:dyDescent="0.35">
      <c r="A21" s="310" t="s">
        <v>123</v>
      </c>
      <c r="B21" s="311"/>
      <c r="C21" s="68"/>
      <c r="D21" s="68"/>
      <c r="E21" s="68"/>
      <c r="F21" s="68"/>
      <c r="G21" s="71">
        <f>G19-G20</f>
        <v>0</v>
      </c>
      <c r="H21" s="74">
        <f t="shared" si="7"/>
        <v>0</v>
      </c>
      <c r="I21" s="75">
        <f t="shared" si="8"/>
        <v>0</v>
      </c>
      <c r="K21" s="13"/>
    </row>
    <row r="23" spans="1:11" x14ac:dyDescent="0.3">
      <c r="D23" s="261"/>
    </row>
    <row r="24" spans="1:11" x14ac:dyDescent="0.3">
      <c r="B24" s="10" t="s">
        <v>23</v>
      </c>
    </row>
    <row r="25" spans="1:11" ht="15" thickBot="1" x14ac:dyDescent="0.35"/>
    <row r="26" spans="1:11" ht="29.4" thickBot="1" x14ac:dyDescent="0.35">
      <c r="B26" s="16" t="s">
        <v>24</v>
      </c>
    </row>
    <row r="28" spans="1:11" ht="28.8" x14ac:dyDescent="0.3">
      <c r="B28" s="262" t="s">
        <v>124</v>
      </c>
    </row>
    <row r="29" spans="1:11" x14ac:dyDescent="0.3">
      <c r="B29" s="33"/>
    </row>
  </sheetData>
  <mergeCells count="5">
    <mergeCell ref="A19:B19"/>
    <mergeCell ref="A2:I2"/>
    <mergeCell ref="A20:B20"/>
    <mergeCell ref="A21:B21"/>
    <mergeCell ref="A15:A18"/>
  </mergeCells>
  <phoneticPr fontId="12" type="noConversion"/>
  <pageMargins left="0.7" right="0.7" top="0.78740157499999996" bottom="0.78740157499999996"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82" zoomScaleNormal="82" workbookViewId="0">
      <selection activeCell="D46" sqref="D45:D46"/>
    </sheetView>
  </sheetViews>
  <sheetFormatPr defaultColWidth="8.88671875" defaultRowHeight="14.4" x14ac:dyDescent="0.3"/>
  <cols>
    <col min="1" max="1" width="8.88671875" style="110" bestFit="1" customWidth="1"/>
    <col min="2" max="2" width="51" style="110" customWidth="1"/>
    <col min="3" max="3" width="32.6640625" style="110" customWidth="1"/>
    <col min="4" max="4" width="20.6640625" style="110" customWidth="1"/>
    <col min="5" max="5" width="19.88671875" style="110" customWidth="1"/>
    <col min="6" max="6" width="16.88671875" style="110" customWidth="1"/>
    <col min="7" max="7" width="20.5546875" style="248" customWidth="1"/>
    <col min="8" max="8" width="24.33203125" style="248" customWidth="1"/>
    <col min="9" max="9" width="22.6640625" style="110" customWidth="1"/>
    <col min="10" max="10" width="27.109375" style="248" customWidth="1"/>
    <col min="11" max="11" width="20.109375" style="249" customWidth="1"/>
    <col min="12" max="12" width="25.6640625" style="249" customWidth="1"/>
    <col min="13" max="16384" width="8.88671875" style="87"/>
  </cols>
  <sheetData>
    <row r="1" spans="1:12" ht="28.8" x14ac:dyDescent="0.3">
      <c r="A1" s="51" t="s">
        <v>125</v>
      </c>
      <c r="B1" s="53" t="s">
        <v>126</v>
      </c>
      <c r="C1" s="53" t="s">
        <v>83</v>
      </c>
      <c r="D1" s="53" t="s">
        <v>84</v>
      </c>
      <c r="E1" s="53" t="s">
        <v>85</v>
      </c>
      <c r="F1" s="53" t="s">
        <v>86</v>
      </c>
      <c r="G1" s="185" t="s">
        <v>127</v>
      </c>
      <c r="H1" s="185" t="s">
        <v>128</v>
      </c>
      <c r="I1" s="53" t="s">
        <v>129</v>
      </c>
      <c r="J1" s="185" t="s">
        <v>130</v>
      </c>
      <c r="K1" s="185" t="s">
        <v>16</v>
      </c>
      <c r="L1" s="141" t="s">
        <v>131</v>
      </c>
    </row>
    <row r="2" spans="1:12" ht="27" customHeight="1" thickBot="1" x14ac:dyDescent="0.35">
      <c r="A2" s="186" t="s">
        <v>132</v>
      </c>
      <c r="B2" s="187" t="s">
        <v>133</v>
      </c>
      <c r="C2" s="187"/>
      <c r="D2" s="187"/>
      <c r="E2" s="187"/>
      <c r="F2" s="187"/>
      <c r="G2" s="188"/>
      <c r="H2" s="189"/>
      <c r="I2" s="190"/>
      <c r="J2" s="191"/>
      <c r="K2" s="192"/>
      <c r="L2" s="193"/>
    </row>
    <row r="3" spans="1:12" ht="15" thickBot="1" x14ac:dyDescent="0.35">
      <c r="A3" s="194" t="s">
        <v>134</v>
      </c>
      <c r="B3" s="195" t="s">
        <v>135</v>
      </c>
      <c r="C3" s="195"/>
      <c r="D3" s="195"/>
      <c r="E3" s="195"/>
      <c r="F3" s="195"/>
      <c r="G3" s="196"/>
      <c r="H3" s="197">
        <f>SUM(G4:G21)</f>
        <v>0</v>
      </c>
      <c r="I3" s="53">
        <v>3</v>
      </c>
      <c r="J3" s="197">
        <f>H3*I3</f>
        <v>0</v>
      </c>
      <c r="K3" s="197">
        <f>J3*0.21</f>
        <v>0</v>
      </c>
      <c r="L3" s="198">
        <f>J3*1.21</f>
        <v>0</v>
      </c>
    </row>
    <row r="4" spans="1:12" ht="29.4" thickBot="1" x14ac:dyDescent="0.35">
      <c r="A4" s="281" t="s">
        <v>90</v>
      </c>
      <c r="B4" s="275" t="s">
        <v>91</v>
      </c>
      <c r="C4" s="201" t="s">
        <v>92</v>
      </c>
      <c r="D4" s="202"/>
      <c r="E4" s="203" t="s">
        <v>93</v>
      </c>
      <c r="F4" s="204">
        <v>12</v>
      </c>
      <c r="G4" s="80">
        <f t="shared" ref="G4:G16" si="0">D4*F4</f>
        <v>0</v>
      </c>
      <c r="H4" s="80"/>
      <c r="I4" s="205"/>
      <c r="J4" s="206"/>
      <c r="K4" s="207"/>
      <c r="L4" s="208"/>
    </row>
    <row r="5" spans="1:12" ht="43.2" x14ac:dyDescent="0.3">
      <c r="A5" s="282" t="s">
        <v>206</v>
      </c>
      <c r="B5" s="276" t="s">
        <v>95</v>
      </c>
      <c r="C5" s="211" t="s">
        <v>136</v>
      </c>
      <c r="D5" s="212"/>
      <c r="E5" s="213" t="s">
        <v>97</v>
      </c>
      <c r="F5" s="211">
        <v>6</v>
      </c>
      <c r="G5" s="214">
        <f t="shared" si="0"/>
        <v>0</v>
      </c>
      <c r="H5" s="214"/>
      <c r="I5" s="215"/>
      <c r="J5" s="216"/>
      <c r="K5" s="217"/>
      <c r="L5" s="218"/>
    </row>
    <row r="6" spans="1:12" ht="43.2" x14ac:dyDescent="0.3">
      <c r="A6" s="282" t="s">
        <v>207</v>
      </c>
      <c r="B6" s="276" t="s">
        <v>137</v>
      </c>
      <c r="C6" s="211" t="s">
        <v>138</v>
      </c>
      <c r="D6" s="212"/>
      <c r="E6" s="213" t="s">
        <v>139</v>
      </c>
      <c r="F6" s="211">
        <v>1</v>
      </c>
      <c r="G6" s="214">
        <f t="shared" si="0"/>
        <v>0</v>
      </c>
      <c r="H6" s="214"/>
      <c r="I6" s="215"/>
      <c r="J6" s="216"/>
      <c r="K6" s="217"/>
      <c r="L6" s="218"/>
    </row>
    <row r="7" spans="1:12" ht="28.8" x14ac:dyDescent="0.3">
      <c r="A7" s="321" t="s">
        <v>208</v>
      </c>
      <c r="B7" s="276" t="s">
        <v>140</v>
      </c>
      <c r="C7" s="211" t="s">
        <v>141</v>
      </c>
      <c r="D7" s="219">
        <f>SUM(D8:D13)</f>
        <v>0</v>
      </c>
      <c r="E7" s="213" t="s">
        <v>142</v>
      </c>
      <c r="F7" s="211">
        <v>1</v>
      </c>
      <c r="G7" s="214">
        <f t="shared" si="0"/>
        <v>0</v>
      </c>
      <c r="H7" s="214"/>
      <c r="I7" s="215"/>
      <c r="J7" s="216"/>
      <c r="K7" s="217"/>
      <c r="L7" s="218"/>
    </row>
    <row r="8" spans="1:12" x14ac:dyDescent="0.3">
      <c r="A8" s="322"/>
      <c r="B8" s="276" t="s">
        <v>143</v>
      </c>
      <c r="C8" s="211" t="s">
        <v>144</v>
      </c>
      <c r="D8" s="212"/>
      <c r="E8" s="213" t="s">
        <v>145</v>
      </c>
      <c r="F8" s="211">
        <v>1</v>
      </c>
      <c r="G8" s="214"/>
      <c r="H8" s="214"/>
      <c r="I8" s="215"/>
      <c r="J8" s="216"/>
      <c r="K8" s="217"/>
      <c r="L8" s="218"/>
    </row>
    <row r="9" spans="1:12" x14ac:dyDescent="0.3">
      <c r="A9" s="322"/>
      <c r="B9" s="276" t="s">
        <v>146</v>
      </c>
      <c r="C9" s="211" t="s">
        <v>144</v>
      </c>
      <c r="D9" s="212"/>
      <c r="E9" s="213" t="s">
        <v>145</v>
      </c>
      <c r="F9" s="211">
        <v>1</v>
      </c>
      <c r="G9" s="214"/>
      <c r="H9" s="214"/>
      <c r="I9" s="215"/>
      <c r="J9" s="216"/>
      <c r="K9" s="217"/>
      <c r="L9" s="218"/>
    </row>
    <row r="10" spans="1:12" x14ac:dyDescent="0.3">
      <c r="A10" s="322"/>
      <c r="B10" s="276" t="s">
        <v>147</v>
      </c>
      <c r="C10" s="211" t="s">
        <v>144</v>
      </c>
      <c r="D10" s="212"/>
      <c r="E10" s="213" t="s">
        <v>145</v>
      </c>
      <c r="F10" s="211">
        <v>1</v>
      </c>
      <c r="G10" s="214"/>
      <c r="H10" s="214"/>
      <c r="I10" s="215"/>
      <c r="J10" s="216"/>
      <c r="K10" s="217"/>
      <c r="L10" s="218"/>
    </row>
    <row r="11" spans="1:12" x14ac:dyDescent="0.3">
      <c r="A11" s="322"/>
      <c r="B11" s="276" t="s">
        <v>148</v>
      </c>
      <c r="C11" s="211" t="s">
        <v>144</v>
      </c>
      <c r="D11" s="212"/>
      <c r="E11" s="213" t="s">
        <v>145</v>
      </c>
      <c r="F11" s="211">
        <v>1</v>
      </c>
      <c r="G11" s="214"/>
      <c r="H11" s="214"/>
      <c r="I11" s="215"/>
      <c r="J11" s="216"/>
      <c r="K11" s="217"/>
      <c r="L11" s="218"/>
    </row>
    <row r="12" spans="1:12" x14ac:dyDescent="0.3">
      <c r="A12" s="322"/>
      <c r="B12" s="276" t="s">
        <v>149</v>
      </c>
      <c r="C12" s="211" t="s">
        <v>144</v>
      </c>
      <c r="D12" s="212"/>
      <c r="E12" s="213" t="s">
        <v>145</v>
      </c>
      <c r="F12" s="211">
        <v>1</v>
      </c>
      <c r="G12" s="214"/>
      <c r="H12" s="214"/>
      <c r="I12" s="215"/>
      <c r="J12" s="216"/>
      <c r="K12" s="217"/>
      <c r="L12" s="218"/>
    </row>
    <row r="13" spans="1:12" x14ac:dyDescent="0.3">
      <c r="A13" s="323"/>
      <c r="B13" s="276" t="s">
        <v>150</v>
      </c>
      <c r="C13" s="211" t="s">
        <v>144</v>
      </c>
      <c r="D13" s="212"/>
      <c r="E13" s="213" t="s">
        <v>145</v>
      </c>
      <c r="F13" s="211">
        <v>1</v>
      </c>
      <c r="G13" s="214"/>
      <c r="H13" s="214"/>
      <c r="I13" s="215"/>
      <c r="J13" s="216"/>
      <c r="K13" s="217"/>
      <c r="L13" s="218"/>
    </row>
    <row r="14" spans="1:12" x14ac:dyDescent="0.3">
      <c r="A14" s="282" t="s">
        <v>98</v>
      </c>
      <c r="B14" s="276" t="s">
        <v>151</v>
      </c>
      <c r="C14" s="211" t="s">
        <v>152</v>
      </c>
      <c r="D14" s="212"/>
      <c r="E14" s="213" t="s">
        <v>115</v>
      </c>
      <c r="F14" s="211">
        <v>18</v>
      </c>
      <c r="G14" s="214">
        <f t="shared" si="0"/>
        <v>0</v>
      </c>
      <c r="H14" s="214"/>
      <c r="I14" s="215"/>
      <c r="J14" s="216"/>
      <c r="K14" s="217"/>
      <c r="L14" s="218"/>
    </row>
    <row r="15" spans="1:12" ht="29.4" thickBot="1" x14ac:dyDescent="0.35">
      <c r="A15" s="282" t="s">
        <v>100</v>
      </c>
      <c r="B15" s="276" t="s">
        <v>153</v>
      </c>
      <c r="C15" s="220" t="s">
        <v>92</v>
      </c>
      <c r="D15" s="212"/>
      <c r="E15" s="213" t="s">
        <v>93</v>
      </c>
      <c r="F15" s="211">
        <v>12</v>
      </c>
      <c r="G15" s="214">
        <f t="shared" si="0"/>
        <v>0</v>
      </c>
      <c r="H15" s="214"/>
      <c r="I15" s="215"/>
      <c r="J15" s="216"/>
      <c r="K15" s="217"/>
      <c r="L15" s="218"/>
    </row>
    <row r="16" spans="1:12" ht="29.4" thickBot="1" x14ac:dyDescent="0.35">
      <c r="A16" s="282" t="s">
        <v>102</v>
      </c>
      <c r="B16" s="276" t="s">
        <v>154</v>
      </c>
      <c r="C16" s="220" t="s">
        <v>92</v>
      </c>
      <c r="D16" s="221"/>
      <c r="E16" s="213" t="s">
        <v>93</v>
      </c>
      <c r="F16" s="211">
        <v>12</v>
      </c>
      <c r="G16" s="214">
        <f t="shared" si="0"/>
        <v>0</v>
      </c>
      <c r="H16" s="214"/>
      <c r="I16" s="215"/>
      <c r="J16" s="216"/>
      <c r="K16" s="217"/>
      <c r="L16" s="218"/>
    </row>
    <row r="17" spans="1:12" ht="28.8" x14ac:dyDescent="0.3">
      <c r="A17" s="283" t="s">
        <v>104</v>
      </c>
      <c r="B17" s="277" t="s">
        <v>156</v>
      </c>
      <c r="C17" s="270" t="s">
        <v>92</v>
      </c>
      <c r="D17" s="268"/>
      <c r="E17" s="269" t="s">
        <v>93</v>
      </c>
      <c r="F17" s="270">
        <v>12</v>
      </c>
      <c r="G17" s="271">
        <f t="shared" ref="G17:G21" si="1">D17*F17</f>
        <v>0</v>
      </c>
      <c r="H17" s="271"/>
      <c r="I17" s="190"/>
      <c r="J17" s="191"/>
      <c r="K17" s="192"/>
      <c r="L17" s="193"/>
    </row>
    <row r="18" spans="1:12" x14ac:dyDescent="0.3">
      <c r="A18" s="324" t="s">
        <v>155</v>
      </c>
      <c r="B18" s="278" t="s">
        <v>117</v>
      </c>
      <c r="C18" s="211"/>
      <c r="D18" s="219"/>
      <c r="E18" s="211"/>
      <c r="F18" s="211"/>
      <c r="G18" s="214"/>
      <c r="H18" s="214"/>
      <c r="I18" s="215"/>
      <c r="J18" s="216"/>
      <c r="K18" s="217"/>
      <c r="L18" s="217"/>
    </row>
    <row r="19" spans="1:12" ht="15" thickBot="1" x14ac:dyDescent="0.35">
      <c r="A19" s="324"/>
      <c r="B19" s="279" t="s">
        <v>218</v>
      </c>
      <c r="C19" s="17" t="s">
        <v>118</v>
      </c>
      <c r="D19" s="212"/>
      <c r="E19" s="86" t="s">
        <v>119</v>
      </c>
      <c r="F19" s="211">
        <v>1400</v>
      </c>
      <c r="G19" s="271">
        <f t="shared" si="1"/>
        <v>0</v>
      </c>
      <c r="H19" s="214"/>
      <c r="I19" s="215"/>
      <c r="J19" s="216"/>
      <c r="K19" s="217"/>
      <c r="L19" s="217"/>
    </row>
    <row r="20" spans="1:12" ht="15" thickBot="1" x14ac:dyDescent="0.35">
      <c r="A20" s="324"/>
      <c r="B20" s="279" t="s">
        <v>219</v>
      </c>
      <c r="C20" s="17" t="s">
        <v>118</v>
      </c>
      <c r="D20" s="212"/>
      <c r="E20" s="86" t="s">
        <v>119</v>
      </c>
      <c r="F20" s="270">
        <v>1500</v>
      </c>
      <c r="G20" s="271">
        <f t="shared" si="1"/>
        <v>0</v>
      </c>
      <c r="H20" s="214"/>
      <c r="I20" s="215"/>
      <c r="J20" s="216"/>
      <c r="K20" s="217"/>
      <c r="L20" s="217"/>
    </row>
    <row r="21" spans="1:12" ht="29.4" thickBot="1" x14ac:dyDescent="0.35">
      <c r="A21" s="325"/>
      <c r="B21" s="280" t="s">
        <v>220</v>
      </c>
      <c r="C21" s="17" t="s">
        <v>120</v>
      </c>
      <c r="D21" s="272"/>
      <c r="E21" s="86" t="s">
        <v>121</v>
      </c>
      <c r="F21" s="211">
        <v>100</v>
      </c>
      <c r="G21" s="271">
        <f t="shared" si="1"/>
        <v>0</v>
      </c>
      <c r="H21" s="271"/>
      <c r="I21" s="190"/>
      <c r="J21" s="191"/>
      <c r="K21" s="192"/>
      <c r="L21" s="192"/>
    </row>
    <row r="22" spans="1:12" ht="15" thickBot="1" x14ac:dyDescent="0.35">
      <c r="A22" s="235" t="s">
        <v>157</v>
      </c>
      <c r="B22" s="236" t="s">
        <v>158</v>
      </c>
      <c r="C22" s="236"/>
      <c r="D22" s="236"/>
      <c r="E22" s="236"/>
      <c r="F22" s="201"/>
      <c r="G22" s="237"/>
      <c r="H22" s="273">
        <f>SUM(G23:G26)</f>
        <v>0</v>
      </c>
      <c r="I22" s="238">
        <v>3</v>
      </c>
      <c r="J22" s="273">
        <f>H22*I22</f>
        <v>0</v>
      </c>
      <c r="K22" s="273">
        <f>J22*0.21</f>
        <v>0</v>
      </c>
      <c r="L22" s="274">
        <f>J22*1.21</f>
        <v>0</v>
      </c>
    </row>
    <row r="23" spans="1:12" ht="29.4" thickBot="1" x14ac:dyDescent="0.35">
      <c r="A23" s="230" t="s">
        <v>106</v>
      </c>
      <c r="B23" s="200" t="s">
        <v>99</v>
      </c>
      <c r="C23" s="201" t="s">
        <v>92</v>
      </c>
      <c r="D23" s="231"/>
      <c r="E23" s="204" t="s">
        <v>93</v>
      </c>
      <c r="F23" s="204">
        <v>12</v>
      </c>
      <c r="G23" s="80">
        <f>D23*F23</f>
        <v>0</v>
      </c>
      <c r="H23" s="80"/>
      <c r="I23" s="205"/>
      <c r="J23" s="206"/>
      <c r="K23" s="207"/>
      <c r="L23" s="208"/>
    </row>
    <row r="24" spans="1:12" ht="29.4" thickBot="1" x14ac:dyDescent="0.35">
      <c r="A24" s="209" t="s">
        <v>108</v>
      </c>
      <c r="B24" s="210" t="s">
        <v>101</v>
      </c>
      <c r="C24" s="220" t="s">
        <v>92</v>
      </c>
      <c r="D24" s="221"/>
      <c r="E24" s="211" t="s">
        <v>93</v>
      </c>
      <c r="F24" s="211">
        <v>12</v>
      </c>
      <c r="G24" s="214">
        <f>D24*F24</f>
        <v>0</v>
      </c>
      <c r="H24" s="214"/>
      <c r="I24" s="215"/>
      <c r="J24" s="216"/>
      <c r="K24" s="217"/>
      <c r="L24" s="218"/>
    </row>
    <row r="25" spans="1:12" ht="29.4" thickBot="1" x14ac:dyDescent="0.35">
      <c r="A25" s="209" t="s">
        <v>110</v>
      </c>
      <c r="B25" s="210" t="s">
        <v>103</v>
      </c>
      <c r="C25" s="220" t="s">
        <v>92</v>
      </c>
      <c r="D25" s="221"/>
      <c r="E25" s="211" t="s">
        <v>93</v>
      </c>
      <c r="F25" s="211">
        <v>12</v>
      </c>
      <c r="G25" s="214">
        <f>D25*F25</f>
        <v>0</v>
      </c>
      <c r="H25" s="214"/>
      <c r="I25" s="215"/>
      <c r="J25" s="216"/>
      <c r="K25" s="217"/>
      <c r="L25" s="218"/>
    </row>
    <row r="26" spans="1:12" ht="29.4" thickBot="1" x14ac:dyDescent="0.35">
      <c r="A26" s="222" t="s">
        <v>159</v>
      </c>
      <c r="B26" s="223" t="s">
        <v>160</v>
      </c>
      <c r="C26" s="220" t="s">
        <v>92</v>
      </c>
      <c r="D26" s="224"/>
      <c r="E26" s="220" t="s">
        <v>93</v>
      </c>
      <c r="F26" s="220">
        <v>12</v>
      </c>
      <c r="G26" s="225">
        <f>D26*F26</f>
        <v>0</v>
      </c>
      <c r="H26" s="225"/>
      <c r="I26" s="226"/>
      <c r="J26" s="227"/>
      <c r="K26" s="228"/>
      <c r="L26" s="229"/>
    </row>
    <row r="27" spans="1:12" x14ac:dyDescent="0.3">
      <c r="A27" s="194" t="s">
        <v>161</v>
      </c>
      <c r="B27" s="195" t="s">
        <v>162</v>
      </c>
      <c r="C27" s="195"/>
      <c r="D27" s="195"/>
      <c r="E27" s="195"/>
      <c r="F27" s="195"/>
      <c r="G27" s="196"/>
      <c r="H27" s="197">
        <f>SUM(G28:G29)</f>
        <v>0</v>
      </c>
      <c r="I27" s="53">
        <v>3</v>
      </c>
      <c r="J27" s="197">
        <f>H27*I27</f>
        <v>0</v>
      </c>
      <c r="K27" s="197">
        <f>J27*0.21</f>
        <v>0</v>
      </c>
      <c r="L27" s="198">
        <f>J27*1.21</f>
        <v>0</v>
      </c>
    </row>
    <row r="28" spans="1:12" ht="28.8" x14ac:dyDescent="0.3">
      <c r="A28" s="209" t="s">
        <v>112</v>
      </c>
      <c r="B28" s="210" t="s">
        <v>164</v>
      </c>
      <c r="C28" s="211" t="s">
        <v>92</v>
      </c>
      <c r="D28" s="221"/>
      <c r="E28" s="211" t="s">
        <v>93</v>
      </c>
      <c r="F28" s="233">
        <v>12</v>
      </c>
      <c r="G28" s="214">
        <f>D28*F28</f>
        <v>0</v>
      </c>
      <c r="H28" s="214"/>
      <c r="I28" s="215"/>
      <c r="J28" s="216"/>
      <c r="K28" s="217"/>
      <c r="L28" s="218"/>
    </row>
    <row r="29" spans="1:12" ht="29.4" thickBot="1" x14ac:dyDescent="0.35">
      <c r="A29" s="222" t="s">
        <v>116</v>
      </c>
      <c r="B29" s="223" t="s">
        <v>109</v>
      </c>
      <c r="C29" s="220" t="s">
        <v>92</v>
      </c>
      <c r="D29" s="221"/>
      <c r="E29" s="220" t="s">
        <v>93</v>
      </c>
      <c r="F29" s="234">
        <v>12</v>
      </c>
      <c r="G29" s="225">
        <f>D29*F29</f>
        <v>0</v>
      </c>
      <c r="H29" s="225"/>
      <c r="I29" s="226"/>
      <c r="J29" s="227"/>
      <c r="K29" s="228"/>
      <c r="L29" s="229"/>
    </row>
    <row r="30" spans="1:12" ht="15" thickBot="1" x14ac:dyDescent="0.35">
      <c r="A30" s="235" t="s">
        <v>166</v>
      </c>
      <c r="B30" s="236" t="s">
        <v>167</v>
      </c>
      <c r="C30" s="236"/>
      <c r="D30" s="236"/>
      <c r="E30" s="236"/>
      <c r="F30" s="236"/>
      <c r="G30" s="237"/>
      <c r="H30" s="197">
        <f>SUM(G31:G32)</f>
        <v>0</v>
      </c>
      <c r="I30" s="238">
        <v>3</v>
      </c>
      <c r="J30" s="197">
        <f>H30*I30</f>
        <v>0</v>
      </c>
      <c r="K30" s="197">
        <f>J30*0.21</f>
        <v>0</v>
      </c>
      <c r="L30" s="198">
        <f>J30*1.21</f>
        <v>0</v>
      </c>
    </row>
    <row r="31" spans="1:12" ht="28.8" x14ac:dyDescent="0.3">
      <c r="A31" s="199" t="s">
        <v>163</v>
      </c>
      <c r="B31" s="200" t="s">
        <v>111</v>
      </c>
      <c r="C31" s="239" t="s">
        <v>92</v>
      </c>
      <c r="D31" s="221"/>
      <c r="E31" s="204" t="s">
        <v>93</v>
      </c>
      <c r="F31" s="232">
        <v>12</v>
      </c>
      <c r="G31" s="80">
        <f>D31*F31</f>
        <v>0</v>
      </c>
      <c r="H31" s="240"/>
      <c r="I31" s="205"/>
      <c r="J31" s="241"/>
      <c r="K31" s="207"/>
      <c r="L31" s="208"/>
    </row>
    <row r="32" spans="1:12" ht="15" thickBot="1" x14ac:dyDescent="0.35">
      <c r="A32" s="222" t="s">
        <v>165</v>
      </c>
      <c r="B32" s="223" t="s">
        <v>113</v>
      </c>
      <c r="C32" s="242" t="s">
        <v>114</v>
      </c>
      <c r="D32" s="221"/>
      <c r="E32" s="220" t="s">
        <v>115</v>
      </c>
      <c r="F32" s="234">
        <v>20</v>
      </c>
      <c r="G32" s="225">
        <f>D32*F32</f>
        <v>0</v>
      </c>
      <c r="H32" s="225"/>
      <c r="I32" s="226"/>
      <c r="J32" s="227"/>
      <c r="K32" s="228"/>
      <c r="L32" s="229"/>
    </row>
    <row r="33" spans="1:12" ht="15" thickBot="1" x14ac:dyDescent="0.35">
      <c r="A33" s="315" t="s">
        <v>168</v>
      </c>
      <c r="B33" s="316"/>
      <c r="C33" s="286"/>
      <c r="D33" s="286"/>
      <c r="E33" s="286"/>
      <c r="F33" s="286"/>
      <c r="G33" s="287">
        <f>SUM(G4:G32)</f>
        <v>0</v>
      </c>
      <c r="H33" s="54"/>
      <c r="I33" s="238">
        <v>3</v>
      </c>
      <c r="J33" s="288">
        <f>SUM(J2:J32)</f>
        <v>0</v>
      </c>
      <c r="K33" s="273">
        <f>SUM(K2:K32)</f>
        <v>0</v>
      </c>
      <c r="L33" s="274">
        <f>SUM(L2:L32)</f>
        <v>0</v>
      </c>
    </row>
    <row r="34" spans="1:12" ht="15" thickBot="1" x14ac:dyDescent="0.35">
      <c r="A34" s="245" t="s">
        <v>210</v>
      </c>
      <c r="B34" s="214"/>
      <c r="C34" s="214"/>
      <c r="D34" s="246">
        <f>SUMIF($C$4:$C$32,$C$4,D4:D32)</f>
        <v>0</v>
      </c>
      <c r="E34" s="214"/>
      <c r="F34" s="214"/>
      <c r="G34" s="214">
        <f>SUMIF($C$4:$C$32,$C$4,G4:G32)</f>
        <v>0</v>
      </c>
      <c r="H34" s="214"/>
      <c r="I34" s="247">
        <v>3</v>
      </c>
      <c r="J34" s="246">
        <f>G34*I34</f>
        <v>0</v>
      </c>
      <c r="K34" s="243">
        <f>J34*0.21</f>
        <v>0</v>
      </c>
      <c r="L34" s="244">
        <f>J34+K34</f>
        <v>0</v>
      </c>
    </row>
    <row r="35" spans="1:12" ht="15" thickBot="1" x14ac:dyDescent="0.35">
      <c r="A35" s="245" t="s">
        <v>169</v>
      </c>
      <c r="B35" s="214"/>
      <c r="C35" s="214"/>
      <c r="D35" s="214"/>
      <c r="E35" s="214"/>
      <c r="F35" s="214"/>
      <c r="G35" s="214">
        <f>G33-G34</f>
        <v>0</v>
      </c>
      <c r="H35" s="214"/>
      <c r="I35" s="247">
        <v>3</v>
      </c>
      <c r="J35" s="246">
        <f>G35*I35</f>
        <v>0</v>
      </c>
      <c r="K35" s="243">
        <f>J35*0.21</f>
        <v>0</v>
      </c>
      <c r="L35" s="244">
        <f>J35+K35</f>
        <v>0</v>
      </c>
    </row>
    <row r="36" spans="1:12" ht="15" thickBot="1" x14ac:dyDescent="0.35">
      <c r="A36" s="317"/>
      <c r="B36" s="318"/>
    </row>
    <row r="37" spans="1:12" ht="24" customHeight="1" x14ac:dyDescent="0.3">
      <c r="A37" s="319" t="s">
        <v>170</v>
      </c>
      <c r="B37" s="320"/>
    </row>
    <row r="38" spans="1:12" x14ac:dyDescent="0.3">
      <c r="A38" s="250" t="s">
        <v>134</v>
      </c>
      <c r="B38" s="251">
        <f>SUM(D4,D15,D16,D17)</f>
        <v>0</v>
      </c>
    </row>
    <row r="39" spans="1:12" x14ac:dyDescent="0.3">
      <c r="A39" s="250" t="s">
        <v>157</v>
      </c>
      <c r="B39" s="251">
        <f>SUM(D23:D26)</f>
        <v>0</v>
      </c>
    </row>
    <row r="40" spans="1:12" x14ac:dyDescent="0.3">
      <c r="A40" s="250" t="s">
        <v>161</v>
      </c>
      <c r="B40" s="252">
        <f>SUM(D28:D29)</f>
        <v>0</v>
      </c>
    </row>
    <row r="41" spans="1:12" x14ac:dyDescent="0.3">
      <c r="A41" s="284" t="s">
        <v>171</v>
      </c>
      <c r="B41" s="285">
        <f>SUM(B38:B40)</f>
        <v>0</v>
      </c>
    </row>
    <row r="42" spans="1:12" ht="15" thickBot="1" x14ac:dyDescent="0.35">
      <c r="A42" s="253" t="s">
        <v>166</v>
      </c>
      <c r="B42" s="254">
        <f>SUM(D31)</f>
        <v>0</v>
      </c>
    </row>
    <row r="43" spans="1:12" x14ac:dyDescent="0.3">
      <c r="A43" s="255"/>
      <c r="B43" s="255"/>
    </row>
    <row r="44" spans="1:12" x14ac:dyDescent="0.3">
      <c r="B44" s="184" t="s">
        <v>23</v>
      </c>
    </row>
    <row r="45" spans="1:12" ht="15" thickBot="1" x14ac:dyDescent="0.35"/>
    <row r="46" spans="1:12" ht="29.4" thickBot="1" x14ac:dyDescent="0.35">
      <c r="B46" s="109" t="s">
        <v>24</v>
      </c>
      <c r="D46" s="256"/>
    </row>
    <row r="49" spans="1:5" ht="18" x14ac:dyDescent="0.35">
      <c r="A49" s="97" t="s">
        <v>172</v>
      </c>
      <c r="B49" s="257" t="s">
        <v>217</v>
      </c>
      <c r="C49" s="257"/>
      <c r="D49" s="257"/>
      <c r="E49" s="257"/>
    </row>
    <row r="51" spans="1:5" ht="18" x14ac:dyDescent="0.35">
      <c r="B51" s="258"/>
    </row>
  </sheetData>
  <mergeCells count="5">
    <mergeCell ref="A33:B33"/>
    <mergeCell ref="A36:B36"/>
    <mergeCell ref="A37:B37"/>
    <mergeCell ref="A7:A13"/>
    <mergeCell ref="A18:A21"/>
  </mergeCells>
  <dataValidations disablePrompts="1" count="1">
    <dataValidation type="whole" operator="lessThanOrEqual" allowBlank="1" showInputMessage="1" showErrorMessage="1" sqref="H50" xr:uid="{00000000-0002-0000-0400-000000000000}">
      <formula1>0.7*H2</formula1>
    </dataValidation>
  </dataValidations>
  <pageMargins left="0.7" right="0.7" top="0.78740157499999996" bottom="0.78740157499999996"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20"/>
  <sheetViews>
    <sheetView tabSelected="1" topLeftCell="A7" workbookViewId="0">
      <selection activeCell="E23" sqref="E23"/>
    </sheetView>
  </sheetViews>
  <sheetFormatPr defaultRowHeight="14.4" x14ac:dyDescent="0.3"/>
  <cols>
    <col min="1" max="1" width="36.88671875" customWidth="1"/>
    <col min="2" max="3" width="27.109375" customWidth="1"/>
    <col min="4" max="4" width="20.33203125" bestFit="1" customWidth="1"/>
    <col min="5" max="5" width="28.5546875" customWidth="1"/>
    <col min="6" max="6" width="15.6640625" customWidth="1"/>
    <col min="7" max="7" width="27.109375" customWidth="1"/>
  </cols>
  <sheetData>
    <row r="2" spans="1:7" x14ac:dyDescent="0.3">
      <c r="C2" s="326" t="s">
        <v>212</v>
      </c>
      <c r="D2" s="326"/>
      <c r="E2" s="326"/>
    </row>
    <row r="3" spans="1:7" ht="15" thickBot="1" x14ac:dyDescent="0.35"/>
    <row r="4" spans="1:7" ht="43.8" thickBot="1" x14ac:dyDescent="0.35">
      <c r="A4" s="51" t="s">
        <v>213</v>
      </c>
      <c r="B4" s="6" t="s">
        <v>173</v>
      </c>
      <c r="C4" s="6" t="s">
        <v>174</v>
      </c>
      <c r="D4" s="53" t="s">
        <v>175</v>
      </c>
      <c r="E4" s="7" t="s">
        <v>176</v>
      </c>
      <c r="F4" s="6" t="s">
        <v>16</v>
      </c>
      <c r="G4" s="7" t="s">
        <v>177</v>
      </c>
    </row>
    <row r="5" spans="1:7" ht="29.4" thickBot="1" x14ac:dyDescent="0.35">
      <c r="A5" s="52" t="s">
        <v>178</v>
      </c>
      <c r="B5" s="78"/>
      <c r="C5" s="79">
        <v>120</v>
      </c>
      <c r="D5" s="80">
        <f>B5*C5</f>
        <v>0</v>
      </c>
      <c r="E5" s="20">
        <f>D5</f>
        <v>0</v>
      </c>
      <c r="F5" s="21">
        <f>0.21*D5</f>
        <v>0</v>
      </c>
      <c r="G5" s="9">
        <f>E5+F5</f>
        <v>0</v>
      </c>
    </row>
    <row r="6" spans="1:7" ht="29.4" thickBot="1" x14ac:dyDescent="0.35">
      <c r="A6" s="52" t="s">
        <v>179</v>
      </c>
      <c r="B6" s="76"/>
      <c r="C6" s="76"/>
      <c r="D6" s="54"/>
      <c r="E6" s="81">
        <f>E5</f>
        <v>0</v>
      </c>
      <c r="F6" s="76">
        <f>SUM(F5:F5)</f>
        <v>0</v>
      </c>
      <c r="G6" s="77">
        <f>SUM(G5:G5)</f>
        <v>0</v>
      </c>
    </row>
    <row r="8" spans="1:7" x14ac:dyDescent="0.3">
      <c r="C8" s="326" t="s">
        <v>211</v>
      </c>
      <c r="D8" s="326"/>
      <c r="E8" s="326"/>
    </row>
    <row r="9" spans="1:7" ht="15" thickBot="1" x14ac:dyDescent="0.35"/>
    <row r="10" spans="1:7" ht="29.4" thickBot="1" x14ac:dyDescent="0.35">
      <c r="A10" s="51" t="s">
        <v>180</v>
      </c>
      <c r="B10" s="6" t="s">
        <v>173</v>
      </c>
      <c r="C10" s="6" t="s">
        <v>174</v>
      </c>
      <c r="D10" s="53" t="s">
        <v>175</v>
      </c>
      <c r="E10" s="7" t="s">
        <v>181</v>
      </c>
      <c r="F10" s="6" t="s">
        <v>16</v>
      </c>
      <c r="G10" s="7" t="s">
        <v>182</v>
      </c>
    </row>
    <row r="11" spans="1:7" ht="29.4" thickBot="1" x14ac:dyDescent="0.35">
      <c r="A11" s="52" t="s">
        <v>183</v>
      </c>
      <c r="B11" s="78"/>
      <c r="C11" s="94">
        <v>200</v>
      </c>
      <c r="D11" s="80">
        <f>B11*C11</f>
        <v>0</v>
      </c>
      <c r="E11" s="20">
        <f>3*D11</f>
        <v>0</v>
      </c>
      <c r="F11" s="21">
        <f>0.21*E11</f>
        <v>0</v>
      </c>
      <c r="G11" s="9">
        <f>E11+F11</f>
        <v>0</v>
      </c>
    </row>
    <row r="12" spans="1:7" ht="15" thickBot="1" x14ac:dyDescent="0.35">
      <c r="A12" s="52" t="s">
        <v>184</v>
      </c>
      <c r="B12" s="76"/>
      <c r="C12" s="76"/>
      <c r="D12" s="54"/>
      <c r="E12" s="81">
        <f>E11</f>
        <v>0</v>
      </c>
      <c r="F12" s="76">
        <f>SUM(F11:F11)</f>
        <v>0</v>
      </c>
      <c r="G12" s="77">
        <f>SUM(G11:G11)</f>
        <v>0</v>
      </c>
    </row>
    <row r="13" spans="1:7" x14ac:dyDescent="0.3">
      <c r="A13" s="87"/>
    </row>
    <row r="14" spans="1:7" ht="28.8" x14ac:dyDescent="0.3">
      <c r="A14" s="263" t="s">
        <v>185</v>
      </c>
    </row>
    <row r="15" spans="1:7" ht="15" thickBot="1" x14ac:dyDescent="0.35">
      <c r="A15" s="87"/>
    </row>
    <row r="16" spans="1:7" ht="43.8" thickBot="1" x14ac:dyDescent="0.35">
      <c r="A16" s="109" t="s">
        <v>24</v>
      </c>
    </row>
    <row r="17" spans="1:3" x14ac:dyDescent="0.3">
      <c r="A17" s="87"/>
    </row>
    <row r="18" spans="1:3" x14ac:dyDescent="0.3">
      <c r="A18" s="87" t="s">
        <v>186</v>
      </c>
      <c r="B18" s="87"/>
      <c r="C18" s="87"/>
    </row>
    <row r="19" spans="1:3" x14ac:dyDescent="0.3">
      <c r="A19" s="87" t="s">
        <v>187</v>
      </c>
    </row>
    <row r="20" spans="1:3" x14ac:dyDescent="0.3">
      <c r="A20" t="s">
        <v>221</v>
      </c>
    </row>
  </sheetData>
  <mergeCells count="2">
    <mergeCell ref="C2:E2"/>
    <mergeCell ref="C8:E8"/>
  </mergeCells>
  <pageMargins left="0.7" right="0.7" top="0.78740157499999996" bottom="0.78740157499999996"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
  <sheetViews>
    <sheetView workbookViewId="0">
      <selection activeCell="C15" sqref="C15"/>
    </sheetView>
  </sheetViews>
  <sheetFormatPr defaultRowHeight="14.4" x14ac:dyDescent="0.3"/>
  <cols>
    <col min="1" max="1" width="35.88671875" customWidth="1"/>
    <col min="2" max="2" width="43.44140625" bestFit="1" customWidth="1"/>
    <col min="3" max="3" width="101" customWidth="1"/>
  </cols>
  <sheetData>
    <row r="1" spans="1:4" ht="15" thickBot="1" x14ac:dyDescent="0.35">
      <c r="A1" s="2" t="s">
        <v>188</v>
      </c>
      <c r="B1" s="3" t="s">
        <v>189</v>
      </c>
      <c r="C1" s="4" t="s">
        <v>190</v>
      </c>
    </row>
    <row r="2" spans="1:4" ht="172.8" x14ac:dyDescent="0.3">
      <c r="A2" s="327" t="s">
        <v>191</v>
      </c>
      <c r="B2" s="328"/>
      <c r="C2" s="105" t="s">
        <v>192</v>
      </c>
    </row>
    <row r="3" spans="1:4" ht="28.8" x14ac:dyDescent="0.3">
      <c r="A3" s="82" t="s">
        <v>13</v>
      </c>
      <c r="B3" s="106" t="s">
        <v>193</v>
      </c>
      <c r="C3" s="264" t="s">
        <v>194</v>
      </c>
      <c r="D3" s="32"/>
    </row>
    <row r="4" spans="1:4" ht="288" customHeight="1" x14ac:dyDescent="0.3">
      <c r="A4" s="265" t="s">
        <v>195</v>
      </c>
      <c r="B4" s="107" t="s">
        <v>196</v>
      </c>
      <c r="C4" s="264" t="s">
        <v>203</v>
      </c>
    </row>
    <row r="5" spans="1:4" ht="244.8" x14ac:dyDescent="0.3">
      <c r="A5" s="82" t="s">
        <v>204</v>
      </c>
      <c r="B5" s="107" t="s">
        <v>196</v>
      </c>
      <c r="C5" s="264" t="s">
        <v>205</v>
      </c>
    </row>
    <row r="6" spans="1:4" ht="144" x14ac:dyDescent="0.3">
      <c r="A6" s="82" t="s">
        <v>8</v>
      </c>
      <c r="B6" s="107" t="s">
        <v>196</v>
      </c>
      <c r="C6" s="264" t="s">
        <v>197</v>
      </c>
    </row>
    <row r="7" spans="1:4" ht="129.6" x14ac:dyDescent="0.3">
      <c r="A7" s="82" t="s">
        <v>198</v>
      </c>
      <c r="B7" s="107" t="s">
        <v>196</v>
      </c>
      <c r="C7" s="264" t="s">
        <v>199</v>
      </c>
    </row>
    <row r="8" spans="1:4" ht="100.8" x14ac:dyDescent="0.3">
      <c r="A8" s="83" t="s">
        <v>200</v>
      </c>
      <c r="B8" s="107" t="s">
        <v>201</v>
      </c>
      <c r="C8" s="264" t="s">
        <v>202</v>
      </c>
    </row>
    <row r="10" spans="1:4" x14ac:dyDescent="0.3">
      <c r="A10" s="108"/>
    </row>
    <row r="12" spans="1:4" ht="15.6" x14ac:dyDescent="0.3">
      <c r="A12" s="93"/>
    </row>
    <row r="14" spans="1:4" s="32" customFormat="1" x14ac:dyDescent="0.3">
      <c r="A14"/>
      <c r="B14"/>
      <c r="C14"/>
    </row>
    <row r="15" spans="1:4" s="32" customFormat="1" x14ac:dyDescent="0.3">
      <c r="A15"/>
      <c r="B15"/>
      <c r="C15"/>
    </row>
    <row r="16" spans="1:4" s="32" customFormat="1" x14ac:dyDescent="0.3">
      <c r="A16"/>
      <c r="B16"/>
      <c r="C16"/>
    </row>
  </sheetData>
  <mergeCells count="1">
    <mergeCell ref="A2:B2"/>
  </mergeCells>
  <pageMargins left="0.7" right="0.7" top="0.78740157499999996" bottom="0.78740157499999996" header="0.3" footer="0.3"/>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CCCAE678D32A4EAE3CACFE5ADB6843" ma:contentTypeVersion="2" ma:contentTypeDescription="Vytvoří nový dokument" ma:contentTypeScope="" ma:versionID="0dba7ee8eaf9fdc46989f5ce958132f4">
  <xsd:schema xmlns:xsd="http://www.w3.org/2001/XMLSchema" xmlns:xs="http://www.w3.org/2001/XMLSchema" xmlns:p="http://schemas.microsoft.com/office/2006/metadata/properties" xmlns:ns2="3f278fde-3f81-4a6f-bed8-0546d01e94c0" targetNamespace="http://schemas.microsoft.com/office/2006/metadata/properties" ma:root="true" ma:fieldsID="630744549eb88e5ece663285c7246f60" ns2:_="">
    <xsd:import namespace="3f278fde-3f81-4a6f-bed8-0546d01e94c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78fde-3f81-4a6f-bed8-0546d01e9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514925-C074-4AFA-811C-D645123CB7E8}"/>
</file>

<file path=customXml/itemProps2.xml><?xml version="1.0" encoding="utf-8"?>
<ds:datastoreItem xmlns:ds="http://schemas.openxmlformats.org/officeDocument/2006/customXml" ds:itemID="{C67F2346-1D71-44D2-990E-BAC555542730}"/>
</file>

<file path=customXml/itemProps3.xml><?xml version="1.0" encoding="utf-8"?>
<ds:datastoreItem xmlns:ds="http://schemas.openxmlformats.org/officeDocument/2006/customXml" ds:itemID="{85E8D4EE-3BEA-408C-A0DD-0C68C4D43E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Celková nabídková cena</vt:lpstr>
      <vt:lpstr>Cena Vytvoření služby</vt:lpstr>
      <vt:lpstr>Cena inf. cloudových služeb</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2021-11-19T17:42:20Z</dcterms:created>
  <dcterms:modified xsi:type="dcterms:W3CDTF">2021-11-19T18:48:47Z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0x0101009ECCCAE678D32A4EAE3CACFE5ADB6843</vt:lpwstr>
  </property>
</Properties>
</file>