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mecky-vst-schodiste - Op..." sheetId="2" r:id="rId2"/>
  </sheets>
  <definedNames>
    <definedName name="_xlnm.Print_Area" localSheetId="0">'Rekapitulace stavby'!$D$4:$AO$76,'Rekapitulace stavby'!$C$82:$AQ$96</definedName>
    <definedName name="_xlnm._FilterDatabase" localSheetId="1" hidden="1">'Smecky-vst-schodiste - Op...'!$C$128:$K$194</definedName>
    <definedName name="_xlnm.Print_Area" localSheetId="1">'Smecky-vst-schodiste - Op...'!$C$4:$J$76,'Smecky-vst-schodiste - Op...'!$C$118:$K$194</definedName>
    <definedName name="_xlnm.Print_Titles" localSheetId="0">'Rekapitulace stavby'!$92:$92</definedName>
    <definedName name="_xlnm.Print_Titles" localSheetId="1">'Smecky-vst-schodiste - Op...'!$128:$128</definedName>
  </definedNames>
  <calcPr fullCalcOnLoad="1"/>
</workbook>
</file>

<file path=xl/sharedStrings.xml><?xml version="1.0" encoding="utf-8"?>
<sst xmlns="http://schemas.openxmlformats.org/spreadsheetml/2006/main" count="1041" uniqueCount="349">
  <si>
    <t>Export Komplet</t>
  </si>
  <si>
    <t/>
  </si>
  <si>
    <t>2.0</t>
  </si>
  <si>
    <t>ZAMOK</t>
  </si>
  <si>
    <t>False</t>
  </si>
  <si>
    <t>{b6b72183-4684-4fcb-962c-df6b7d4ae15f}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</si>
  <si>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</si>
  <si>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</si>
  <si>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</si>
  <si>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</si>
  <si>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</si>
  <si>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</si>
  <si>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</si>
  <si>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</si>
  <si>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Smecky-vst-schodiste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</si>
  <si>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</si>
  <si>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</si>
  <si>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vstupních schodišť do konf.centra, Ve Smečkách 33, Praha 1</t>
  </si>
  <si>
    <t>KSO:</t>
  </si>
  <si>
    <t>CC-CZ:</t>
  </si>
  <si>
    <t>Místo:</t>
  </si>
  <si>
    <t xml:space="preserve"> Ve Smečkách 33, Praha 1</t>
  </si>
  <si>
    <t>Datum:</t>
  </si>
  <si>
    <t>19. 10. 2021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</si>
  <si>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</si>
  <si>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</si>
  <si>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</si>
  <si>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</si>
  <si>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</si>
  <si>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</si>
  <si>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</si>
  <si>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</si>
  <si>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</si>
  <si>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</si>
  <si>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</si>
  <si>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</si>
  <si>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</si>
  <si>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</si>
  <si>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</si>
  <si>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</si>
  <si>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</si>
  <si>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</si>
  <si>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</si>
  <si>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</si>
  <si>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</si>
  <si>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</si>
  <si>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</si>
  <si>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</si>
  <si>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</si>
  <si>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</si>
  <si>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</si>
  <si>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</si>
  <si>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</si>
  <si>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</si>
  <si>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</si>
  <si>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</si>
  <si>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</si>
  <si>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</si>
  <si>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</si>
  <si>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</si>
  <si>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</si>
  <si>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</si>
  <si>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</si>
  <si>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</si>
  <si>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</si>
  <si>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</si>
  <si>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</si>
  <si>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</si>
  <si>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</si>
  <si>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</si>
  <si>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</si>
  <si>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</si>
  <si>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</si>
  <si>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</si>
  <si>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</si>
  <si>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</si>
  <si>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</si>
  <si>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</si>
  <si>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</si>
  <si>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</si>
  <si>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</si>
  <si>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</si>
  <si>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</si>
  <si>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</si>
  <si>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</si>
  <si>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</si>
  <si>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</si>
  <si>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</si>
  <si>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</si>
  <si>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</si>
  <si>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</si>
  <si>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</si>
  <si>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</si>
  <si>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</si>
  <si>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</si>
  <si>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</si>
  <si>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</si>
  <si>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</si>
  <si>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</si>
  <si>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</si>
  <si>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</si>
  <si>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</si>
  <si>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</si>
  <si>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</si>
  <si>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</si>
  <si>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</si>
  <si>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</si>
  <si>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</si>
  <si>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</si>
  <si>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</si>
  <si>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</si>
  <si>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</si>
  <si>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</si>
  <si>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</si>
  <si>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</si>
  <si>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</si>
  <si>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</si>
  <si>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</si>
  <si>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</si>
  <si>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</si>
  <si>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</si>
  <si>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</si>
  <si>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</si>
  <si>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</si>
  <si>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611325423</t>
  </si>
  <si>
    <t>Oprava vnitřní vápenocementové štukové omítky stropů v rozsahu plochy do 50%</t>
  </si>
  <si>
    <t>m2</t>
  </si>
  <si>
    <t>4</t>
  </si>
  <si>
    <t>-880952050</t>
  </si>
  <si>
    <t>612325423</t>
  </si>
  <si>
    <t>Oprava vnitřní vápenocementové štukové omítky stěn v rozsahu plochy do 50%</t>
  </si>
  <si>
    <t>-724809563</t>
  </si>
  <si>
    <t>3</t>
  </si>
  <si>
    <t>622427001</t>
  </si>
  <si>
    <t>Sjednocení ploch aktivním štukem - přepěnováním</t>
  </si>
  <si>
    <t>1795564697</t>
  </si>
  <si>
    <t>622427002</t>
  </si>
  <si>
    <t>Vápenný nátěr slož.5  (vč. penetrace)</t>
  </si>
  <si>
    <t>-967786342</t>
  </si>
  <si>
    <t>5</t>
  </si>
  <si>
    <t>629995101</t>
  </si>
  <si>
    <t xml:space="preserve">Ruční očištění  ploch </t>
  </si>
  <si>
    <t>1953380565</t>
  </si>
  <si>
    <t>631311114</t>
  </si>
  <si>
    <t>Mazanina tl do 80 mm z betonu prostého bez zvýšených nároků na prostředí tř. C 16/20</t>
  </si>
  <si>
    <t>m3</t>
  </si>
  <si>
    <t>35145460</t>
  </si>
  <si>
    <t>7</t>
  </si>
  <si>
    <t>631319021</t>
  </si>
  <si>
    <t>Příplatek k mazanině tl do 80 mm za přehlazení s poprášením cementem</t>
  </si>
  <si>
    <t>-76905204</t>
  </si>
  <si>
    <t>9</t>
  </si>
  <si>
    <t>Ostatní konstrukce a práce, bourání</t>
  </si>
  <si>
    <t>8</t>
  </si>
  <si>
    <t>949101112</t>
  </si>
  <si>
    <t>Lešení pomocné pro objekty pozemních staveb s lešeňovou podlahou v do 3,5 m zatížení do 150 kg/m2</t>
  </si>
  <si>
    <t>-1254513531</t>
  </si>
  <si>
    <t>952900001</t>
  </si>
  <si>
    <t>Dokončovací práce</t>
  </si>
  <si>
    <t>kpl</t>
  </si>
  <si>
    <t>-80380885</t>
  </si>
  <si>
    <t>10</t>
  </si>
  <si>
    <t>952900002</t>
  </si>
  <si>
    <t>Vysekání nefunkčních  instalací  včetně začištění</t>
  </si>
  <si>
    <t>565356850</t>
  </si>
  <si>
    <t>11</t>
  </si>
  <si>
    <t>952900003</t>
  </si>
  <si>
    <t>Ochranný kryt kabelů ( silnoproud, slaboproud, chladiva)</t>
  </si>
  <si>
    <t>bm</t>
  </si>
  <si>
    <t>1212352854</t>
  </si>
  <si>
    <t>12</t>
  </si>
  <si>
    <t>95290004R</t>
  </si>
  <si>
    <t>Denní úklid staveniště</t>
  </si>
  <si>
    <t>den</t>
  </si>
  <si>
    <t>-991715342</t>
  </si>
  <si>
    <t>13</t>
  </si>
  <si>
    <t>965043341</t>
  </si>
  <si>
    <t>Bourání podkladů pod dlažby betonových s potěrem nebo teracem tl do 100 mm pl přes 4 m2</t>
  </si>
  <si>
    <t>2106959372</t>
  </si>
  <si>
    <t>14</t>
  </si>
  <si>
    <t>978011161</t>
  </si>
  <si>
    <t>Otlučení (osekání) vnitřní vápenné nebo vápenocementové omítky stropů v rozsahu do 50 %</t>
  </si>
  <si>
    <t>939387126</t>
  </si>
  <si>
    <t>978013161</t>
  </si>
  <si>
    <t>Otlučení (osekání) vnitřní vápenné nebo vápenocementové omítky stěn v rozsahu do 50 %</t>
  </si>
  <si>
    <t>785544660</t>
  </si>
  <si>
    <t>997</t>
  </si>
  <si>
    <t>Přesun sutě</t>
  </si>
  <si>
    <t>16</t>
  </si>
  <si>
    <t>997013151</t>
  </si>
  <si>
    <t>Vnitrostaveništní doprava suti a vybouraných hmot pro budovy v do 6 m s omezením mechanizace</t>
  </si>
  <si>
    <t>t</t>
  </si>
  <si>
    <t>1495200009</t>
  </si>
  <si>
    <t>17</t>
  </si>
  <si>
    <t>997013219</t>
  </si>
  <si>
    <t>Příplatek k vnitrostaveništní dopravě suti a vybouraných hmot za zvětšenou dopravu suti ZKD 10 m</t>
  </si>
  <si>
    <t>277046387</t>
  </si>
  <si>
    <t>18</t>
  </si>
  <si>
    <t>997013501</t>
  </si>
  <si>
    <t>Odvoz suti a vybouraných hmot na skládku nebo meziskládku do 1 km se složením</t>
  </si>
  <si>
    <t>-440017684</t>
  </si>
  <si>
    <t>19</t>
  </si>
  <si>
    <t>997013509</t>
  </si>
  <si>
    <t>Příplatek k odvozu suti a vybouraných hmot na skládku ZKD 1 km přes 1 km</t>
  </si>
  <si>
    <t>-147196429</t>
  </si>
  <si>
    <t>20</t>
  </si>
  <si>
    <t>997013831</t>
  </si>
  <si>
    <t>Poplatek za uložení stavebního směsného odpadu na skládce (skládkovné)</t>
  </si>
  <si>
    <t>1024947826</t>
  </si>
  <si>
    <t>998</t>
  </si>
  <si>
    <t>Přesun hmot</t>
  </si>
  <si>
    <t>998011001</t>
  </si>
  <si>
    <t>Přesun hmot pro budovy zděné v do 6 m</t>
  </si>
  <si>
    <t>-299214175</t>
  </si>
  <si>
    <t>PSV</t>
  </si>
  <si>
    <t>Práce a dodávky PSV</t>
  </si>
  <si>
    <t>767</t>
  </si>
  <si>
    <t>Konstrukce zámečnické</t>
  </si>
  <si>
    <t>22</t>
  </si>
  <si>
    <t>767163201</t>
  </si>
  <si>
    <t xml:space="preserve">Repase, úprava,doplnění  a zpětná montáž stávajícího zábradlí </t>
  </si>
  <si>
    <t>m</t>
  </si>
  <si>
    <t>2059631840</t>
  </si>
  <si>
    <t>23</t>
  </si>
  <si>
    <t>7671632012</t>
  </si>
  <si>
    <t>Repase, úprava, doplnění  a zpětná montáž stávajícíh madel</t>
  </si>
  <si>
    <t>-590654285</t>
  </si>
  <si>
    <t>24</t>
  </si>
  <si>
    <t>998767201</t>
  </si>
  <si>
    <t xml:space="preserve">Přesun hmot </t>
  </si>
  <si>
    <t>%</t>
  </si>
  <si>
    <t>-163162357</t>
  </si>
  <si>
    <t>771</t>
  </si>
  <si>
    <t>Podlahy z dlaždic</t>
  </si>
  <si>
    <t>25</t>
  </si>
  <si>
    <t>771474113</t>
  </si>
  <si>
    <t>Montáž soklů z dlaždic keramických rovných flexibilní lepidlo v do 120 mm</t>
  </si>
  <si>
    <t>-387248312</t>
  </si>
  <si>
    <t>26</t>
  </si>
  <si>
    <t>771474123</t>
  </si>
  <si>
    <t>Montáž soklů z dlaždic keramických schodišťových</t>
  </si>
  <si>
    <t>-1487474389</t>
  </si>
  <si>
    <t>27</t>
  </si>
  <si>
    <t>M</t>
  </si>
  <si>
    <t>59761011</t>
  </si>
  <si>
    <t xml:space="preserve">dlažba keramická </t>
  </si>
  <si>
    <t>32</t>
  </si>
  <si>
    <t>1660162769</t>
  </si>
  <si>
    <t>28</t>
  </si>
  <si>
    <t>998771201</t>
  </si>
  <si>
    <t>1347771050</t>
  </si>
  <si>
    <t>772</t>
  </si>
  <si>
    <t>Podlahy z kamene</t>
  </si>
  <si>
    <t>29</t>
  </si>
  <si>
    <t>772210001</t>
  </si>
  <si>
    <t>Očištění žulových schodů a podest tlakovou vodou</t>
  </si>
  <si>
    <t>-1502107140</t>
  </si>
  <si>
    <t>30</t>
  </si>
  <si>
    <t>772210002</t>
  </si>
  <si>
    <t xml:space="preserve">Pemrlování </t>
  </si>
  <si>
    <t>169924768</t>
  </si>
  <si>
    <t>31</t>
  </si>
  <si>
    <t>772210003</t>
  </si>
  <si>
    <t>Doplnění chybějících částí</t>
  </si>
  <si>
    <t>127351096</t>
  </si>
  <si>
    <t>772210004</t>
  </si>
  <si>
    <t>Vyspárování</t>
  </si>
  <si>
    <t>68519809</t>
  </si>
  <si>
    <t>33</t>
  </si>
  <si>
    <t>772210005</t>
  </si>
  <si>
    <t>Chemické očištění</t>
  </si>
  <si>
    <t>-1308886789</t>
  </si>
  <si>
    <t>34</t>
  </si>
  <si>
    <t>772210006</t>
  </si>
  <si>
    <t>ošetření hydrofobním a olejofobním prostředkem</t>
  </si>
  <si>
    <t>1140121600</t>
  </si>
  <si>
    <t>35</t>
  </si>
  <si>
    <t>772210007</t>
  </si>
  <si>
    <t>Příplatek na profilaci schodů ( hlavní schodiště)</t>
  </si>
  <si>
    <t>1809505985</t>
  </si>
  <si>
    <t>36</t>
  </si>
  <si>
    <t>998772201</t>
  </si>
  <si>
    <t>257496192</t>
  </si>
  <si>
    <t>783</t>
  </si>
  <si>
    <t>Dokončovací práce - nátěry</t>
  </si>
  <si>
    <t>37</t>
  </si>
  <si>
    <t>766623911</t>
  </si>
  <si>
    <t>Oprava oken zdvojených otevíravých</t>
  </si>
  <si>
    <t>-578662507</t>
  </si>
  <si>
    <t>38</t>
  </si>
  <si>
    <t>783100001</t>
  </si>
  <si>
    <t>Odstranění nátěrů. tmelení, broušení a nový nátěr oken</t>
  </si>
  <si>
    <t>-1986717340</t>
  </si>
  <si>
    <t>39</t>
  </si>
  <si>
    <t>783933151</t>
  </si>
  <si>
    <t>Penetrační epoxidový nátěr hladkých betonových podlah</t>
  </si>
  <si>
    <t>632883983</t>
  </si>
  <si>
    <t>40</t>
  </si>
  <si>
    <t>783937161</t>
  </si>
  <si>
    <t>Krycí dvojnásobný  nátěr betonové podlahy</t>
  </si>
  <si>
    <t>1639715839</t>
  </si>
  <si>
    <t>784</t>
  </si>
  <si>
    <t>Dokončovací práce - malby a tapety</t>
  </si>
  <si>
    <t>41</t>
  </si>
  <si>
    <t>784110001</t>
  </si>
  <si>
    <t>malby (vícebarevné)</t>
  </si>
  <si>
    <t>58548006</t>
  </si>
  <si>
    <t>VRN</t>
  </si>
  <si>
    <t>Vedlejší rozpočtové náklady</t>
  </si>
  <si>
    <t>VRN3</t>
  </si>
  <si>
    <t>Zařízení staveniště</t>
  </si>
  <si>
    <t>42</t>
  </si>
  <si>
    <t>031002000</t>
  </si>
  <si>
    <t>Související práce pro zařízení staveniště</t>
  </si>
  <si>
    <t>…</t>
  </si>
  <si>
    <t>1024</t>
  </si>
  <si>
    <t>504077636</t>
  </si>
  <si>
    <t>VRN4</t>
  </si>
  <si>
    <t>Inženýrská činnost</t>
  </si>
  <si>
    <t>43</t>
  </si>
  <si>
    <t>041002000</t>
  </si>
  <si>
    <t>Autorský dozor</t>
  </si>
  <si>
    <t>1819542600</t>
  </si>
  <si>
    <t>44</t>
  </si>
  <si>
    <t>045303000</t>
  </si>
  <si>
    <t>Koordinační činnost</t>
  </si>
  <si>
    <t>-1019964043</t>
  </si>
  <si>
    <t>VRN6</t>
  </si>
  <si>
    <t>Územní vlivy</t>
  </si>
  <si>
    <t>45</t>
  </si>
  <si>
    <t>062002000</t>
  </si>
  <si>
    <t>Ztížené dopravní podmínky</t>
  </si>
  <si>
    <t>-1035801796</t>
  </si>
  <si>
    <t>46</t>
  </si>
  <si>
    <t>065002000</t>
  </si>
  <si>
    <t>Mimostaveništní doprava materiálů</t>
  </si>
  <si>
    <t>-1291349368</t>
  </si>
  <si>
    <t>VRN7</t>
  </si>
  <si>
    <t>Provozní vlivy</t>
  </si>
  <si>
    <t>47</t>
  </si>
  <si>
    <t>071002000</t>
  </si>
  <si>
    <t>Provoz investora, třetích osob</t>
  </si>
  <si>
    <t>296285288</t>
  </si>
  <si>
    <t>VRN8</t>
  </si>
  <si>
    <t>Přesun stavebních kapacit</t>
  </si>
  <si>
    <t>48</t>
  </si>
  <si>
    <t>084003000</t>
  </si>
  <si>
    <t>za práci v noci, o sobotách a nedělích, ve státem uznaný svátek</t>
  </si>
  <si>
    <t>1186916112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</si>
</sst>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Smecky-vst-schodiste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vstupních schodišť do konf.centra, Ve Smečkách 33, Praha 1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Ve Smečkách 33, Praha 1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19. 10. 2021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0" s="7" customFormat="1" ht="50.25" customHeight="1">
      <c r="A95" s="115" t="s">
        <v>77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'Smecky-vst-schodiste - Op...'!J28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'Smecky-vst-schodiste - Op...'!P129</f>
        <v>0</v>
      </c>
      <c r="AV95" s="124">
        <f>'Smecky-vst-schodiste - Op...'!J31</f>
        <v>0</v>
      </c>
      <c r="AW95" s="124">
        <f>'Smecky-vst-schodiste - Op...'!J32</f>
        <v>0</v>
      </c>
      <c r="AX95" s="124">
        <f>'Smecky-vst-schodiste - Op...'!J33</f>
        <v>0</v>
      </c>
      <c r="AY95" s="124">
        <f>'Smecky-vst-schodiste - Op...'!J34</f>
        <v>0</v>
      </c>
      <c r="AZ95" s="124">
        <f>'Smecky-vst-schodiste - Op...'!F31</f>
        <v>0</v>
      </c>
      <c r="BA95" s="124">
        <f>'Smecky-vst-schodiste - Op...'!F32</f>
        <v>0</v>
      </c>
      <c r="BB95" s="124">
        <f>'Smecky-vst-schodiste - Op...'!F33</f>
        <v>0</v>
      </c>
      <c r="BC95" s="124">
        <f>'Smecky-vst-schodiste - Op...'!F34</f>
        <v>0</v>
      </c>
      <c r="BD95" s="126">
        <f>'Smecky-vst-schodiste - Op...'!F35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mecky-vst-schodiste - O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81</v>
      </c>
    </row>
    <row r="4" spans="2:46" s="1" customFormat="1" ht="24.95" customHeight="1">
      <c r="B4" s="17"/>
      <c r="D4" s="132" t="s">
        <v>82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4.7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19. 10. 2021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27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27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32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27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33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34</v>
      </c>
      <c r="E28" s="35"/>
      <c r="F28" s="35"/>
      <c r="G28" s="35"/>
      <c r="H28" s="35"/>
      <c r="I28" s="135"/>
      <c r="J28" s="148">
        <f>ROUND(J129,2)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36</v>
      </c>
      <c r="G30" s="35"/>
      <c r="H30" s="35"/>
      <c r="I30" s="150" t="s">
        <v>35</v>
      </c>
      <c r="J30" s="149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38</v>
      </c>
      <c r="E31" s="134" t="s">
        <v>39</v>
      </c>
      <c r="F31" s="152">
        <f>ROUND((SUM(BE129:BE194)),2)</f>
        <v>0</v>
      </c>
      <c r="G31" s="35"/>
      <c r="H31" s="35"/>
      <c r="I31" s="153">
        <v>0.21</v>
      </c>
      <c r="J31" s="152">
        <f>ROUND(((SUM(BE129:BE194))*I31),2)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40</v>
      </c>
      <c r="F32" s="152">
        <f>ROUND((SUM(BF129:BF194)),2)</f>
        <v>0</v>
      </c>
      <c r="G32" s="35"/>
      <c r="H32" s="35"/>
      <c r="I32" s="153">
        <v>0.15</v>
      </c>
      <c r="J32" s="152">
        <f>ROUND(((SUM(BF129:BF194))*I32),2)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41</v>
      </c>
      <c r="F33" s="152">
        <f>ROUND((SUM(BG129:BG194)),2)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42</v>
      </c>
      <c r="F34" s="152">
        <f>ROUND((SUM(BH129:BH194)),2)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43</v>
      </c>
      <c r="F35" s="152">
        <f>ROUND((SUM(BI129:BI194)),2)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44</v>
      </c>
      <c r="E37" s="156"/>
      <c r="F37" s="156"/>
      <c r="G37" s="157" t="s">
        <v>45</v>
      </c>
      <c r="H37" s="158" t="s">
        <v>46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47</v>
      </c>
      <c r="E50" s="163"/>
      <c r="F50" s="163"/>
      <c r="G50" s="162" t="s">
        <v>48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49</v>
      </c>
      <c r="E61" s="166"/>
      <c r="F61" s="167" t="s">
        <v>50</v>
      </c>
      <c r="G61" s="165" t="s">
        <v>49</v>
      </c>
      <c r="H61" s="166"/>
      <c r="I61" s="168"/>
      <c r="J61" s="169" t="s">
        <v>50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51</v>
      </c>
      <c r="E65" s="170"/>
      <c r="F65" s="170"/>
      <c r="G65" s="162" t="s">
        <v>52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49</v>
      </c>
      <c r="E76" s="166"/>
      <c r="F76" s="167" t="s">
        <v>50</v>
      </c>
      <c r="G76" s="165" t="s">
        <v>49</v>
      </c>
      <c r="H76" s="166"/>
      <c r="I76" s="168"/>
      <c r="J76" s="169" t="s">
        <v>50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83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4.75" customHeight="1" hidden="1">
      <c r="A85" s="35"/>
      <c r="B85" s="36"/>
      <c r="C85" s="37"/>
      <c r="D85" s="37"/>
      <c r="E85" s="73" t="str">
        <f>E7</f>
        <v>Oprava vstupních schodišť do konf.centra, Ve Smečkách 33, Praha 1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 hidden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 hidden="1">
      <c r="A87" s="35"/>
      <c r="B87" s="36"/>
      <c r="C87" s="29" t="s">
        <v>20</v>
      </c>
      <c r="D87" s="37"/>
      <c r="E87" s="37"/>
      <c r="F87" s="24" t="str">
        <f>F10</f>
        <v xml:space="preserve"> Ve Smečkách 33, Praha 1</v>
      </c>
      <c r="G87" s="37"/>
      <c r="H87" s="37"/>
      <c r="I87" s="138" t="s">
        <v>22</v>
      </c>
      <c r="J87" s="76" t="str">
        <f>IF(J10="","",J10)</f>
        <v>19. 10. 2021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 hidden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 hidden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 hidden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 hidden="1">
      <c r="A92" s="35"/>
      <c r="B92" s="36"/>
      <c r="C92" s="178" t="s">
        <v>84</v>
      </c>
      <c r="D92" s="179"/>
      <c r="E92" s="179"/>
      <c r="F92" s="179"/>
      <c r="G92" s="179"/>
      <c r="H92" s="179"/>
      <c r="I92" s="180"/>
      <c r="J92" s="181" t="s">
        <v>85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 hidden="1">
      <c r="A94" s="35"/>
      <c r="B94" s="36"/>
      <c r="C94" s="182" t="s">
        <v>86</v>
      </c>
      <c r="D94" s="37"/>
      <c r="E94" s="37"/>
      <c r="F94" s="37"/>
      <c r="G94" s="37"/>
      <c r="H94" s="37"/>
      <c r="I94" s="135"/>
      <c r="J94" s="107">
        <f>J129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 hidden="1">
      <c r="A95" s="9"/>
      <c r="B95" s="183"/>
      <c r="C95" s="184"/>
      <c r="D95" s="185" t="s">
        <v>88</v>
      </c>
      <c r="E95" s="186"/>
      <c r="F95" s="186"/>
      <c r="G95" s="186"/>
      <c r="H95" s="186"/>
      <c r="I95" s="187"/>
      <c r="J95" s="188">
        <f>J130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90"/>
      <c r="C96" s="191"/>
      <c r="D96" s="192" t="s">
        <v>89</v>
      </c>
      <c r="E96" s="193"/>
      <c r="F96" s="193"/>
      <c r="G96" s="193"/>
      <c r="H96" s="193"/>
      <c r="I96" s="194"/>
      <c r="J96" s="195">
        <f>J131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90"/>
      <c r="C97" s="191"/>
      <c r="D97" s="192" t="s">
        <v>90</v>
      </c>
      <c r="E97" s="193"/>
      <c r="F97" s="193"/>
      <c r="G97" s="193"/>
      <c r="H97" s="193"/>
      <c r="I97" s="194"/>
      <c r="J97" s="195">
        <f>J139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90"/>
      <c r="C98" s="191"/>
      <c r="D98" s="192" t="s">
        <v>91</v>
      </c>
      <c r="E98" s="193"/>
      <c r="F98" s="193"/>
      <c r="G98" s="193"/>
      <c r="H98" s="193"/>
      <c r="I98" s="194"/>
      <c r="J98" s="195">
        <f>J148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0"/>
      <c r="C99" s="191"/>
      <c r="D99" s="192" t="s">
        <v>92</v>
      </c>
      <c r="E99" s="193"/>
      <c r="F99" s="193"/>
      <c r="G99" s="193"/>
      <c r="H99" s="193"/>
      <c r="I99" s="194"/>
      <c r="J99" s="195">
        <f>J154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3"/>
      <c r="C100" s="184"/>
      <c r="D100" s="185" t="s">
        <v>93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90"/>
      <c r="C101" s="191"/>
      <c r="D101" s="192" t="s">
        <v>94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90"/>
      <c r="C102" s="191"/>
      <c r="D102" s="192" t="s">
        <v>95</v>
      </c>
      <c r="E102" s="193"/>
      <c r="F102" s="193"/>
      <c r="G102" s="193"/>
      <c r="H102" s="193"/>
      <c r="I102" s="194"/>
      <c r="J102" s="195">
        <f>J161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0"/>
      <c r="C103" s="191"/>
      <c r="D103" s="192" t="s">
        <v>96</v>
      </c>
      <c r="E103" s="193"/>
      <c r="F103" s="193"/>
      <c r="G103" s="193"/>
      <c r="H103" s="193"/>
      <c r="I103" s="194"/>
      <c r="J103" s="195">
        <f>J166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0"/>
      <c r="C104" s="191"/>
      <c r="D104" s="192" t="s">
        <v>97</v>
      </c>
      <c r="E104" s="193"/>
      <c r="F104" s="193"/>
      <c r="G104" s="193"/>
      <c r="H104" s="193"/>
      <c r="I104" s="194"/>
      <c r="J104" s="195">
        <f>J175</f>
        <v>0</v>
      </c>
      <c r="K104" s="19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0"/>
      <c r="C105" s="191"/>
      <c r="D105" s="192" t="s">
        <v>98</v>
      </c>
      <c r="E105" s="193"/>
      <c r="F105" s="193"/>
      <c r="G105" s="193"/>
      <c r="H105" s="193"/>
      <c r="I105" s="194"/>
      <c r="J105" s="195">
        <f>J180</f>
        <v>0</v>
      </c>
      <c r="K105" s="19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3"/>
      <c r="C106" s="184"/>
      <c r="D106" s="185" t="s">
        <v>99</v>
      </c>
      <c r="E106" s="186"/>
      <c r="F106" s="186"/>
      <c r="G106" s="186"/>
      <c r="H106" s="186"/>
      <c r="I106" s="187"/>
      <c r="J106" s="188">
        <f>J182</f>
        <v>0</v>
      </c>
      <c r="K106" s="184"/>
      <c r="L106" s="18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90"/>
      <c r="C107" s="191"/>
      <c r="D107" s="192" t="s">
        <v>100</v>
      </c>
      <c r="E107" s="193"/>
      <c r="F107" s="193"/>
      <c r="G107" s="193"/>
      <c r="H107" s="193"/>
      <c r="I107" s="194"/>
      <c r="J107" s="195">
        <f>J183</f>
        <v>0</v>
      </c>
      <c r="K107" s="19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0"/>
      <c r="C108" s="191"/>
      <c r="D108" s="192" t="s">
        <v>101</v>
      </c>
      <c r="E108" s="193"/>
      <c r="F108" s="193"/>
      <c r="G108" s="193"/>
      <c r="H108" s="193"/>
      <c r="I108" s="194"/>
      <c r="J108" s="195">
        <f>J185</f>
        <v>0</v>
      </c>
      <c r="K108" s="19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0"/>
      <c r="C109" s="191"/>
      <c r="D109" s="192" t="s">
        <v>102</v>
      </c>
      <c r="E109" s="193"/>
      <c r="F109" s="193"/>
      <c r="G109" s="193"/>
      <c r="H109" s="193"/>
      <c r="I109" s="194"/>
      <c r="J109" s="195">
        <f>J188</f>
        <v>0</v>
      </c>
      <c r="K109" s="19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90"/>
      <c r="C110" s="191"/>
      <c r="D110" s="192" t="s">
        <v>103</v>
      </c>
      <c r="E110" s="193"/>
      <c r="F110" s="193"/>
      <c r="G110" s="193"/>
      <c r="H110" s="193"/>
      <c r="I110" s="194"/>
      <c r="J110" s="195">
        <f>J191</f>
        <v>0</v>
      </c>
      <c r="K110" s="19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90"/>
      <c r="C111" s="191"/>
      <c r="D111" s="192" t="s">
        <v>104</v>
      </c>
      <c r="E111" s="193"/>
      <c r="F111" s="193"/>
      <c r="G111" s="193"/>
      <c r="H111" s="193"/>
      <c r="I111" s="194"/>
      <c r="J111" s="195">
        <f>J193</f>
        <v>0</v>
      </c>
      <c r="K111" s="19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 hidden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 hidden="1">
      <c r="A113" s="35"/>
      <c r="B113" s="63"/>
      <c r="C113" s="64"/>
      <c r="D113" s="64"/>
      <c r="E113" s="64"/>
      <c r="F113" s="64"/>
      <c r="G113" s="64"/>
      <c r="H113" s="64"/>
      <c r="I113" s="174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ht="12" hidden="1"/>
    <row r="115" ht="12" hidden="1"/>
    <row r="116" ht="12" hidden="1"/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177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105</v>
      </c>
      <c r="D118" s="37"/>
      <c r="E118" s="37"/>
      <c r="F118" s="37"/>
      <c r="G118" s="37"/>
      <c r="H118" s="37"/>
      <c r="I118" s="135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35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135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75" customHeight="1">
      <c r="A121" s="35"/>
      <c r="B121" s="36"/>
      <c r="C121" s="37"/>
      <c r="D121" s="37"/>
      <c r="E121" s="73" t="str">
        <f>E7</f>
        <v>Oprava vstupních schodišť do konf.centra, Ve Smečkách 33, Praha 1</v>
      </c>
      <c r="F121" s="37"/>
      <c r="G121" s="37"/>
      <c r="H121" s="37"/>
      <c r="I121" s="135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35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20</v>
      </c>
      <c r="D123" s="37"/>
      <c r="E123" s="37"/>
      <c r="F123" s="24" t="str">
        <f>F10</f>
        <v xml:space="preserve"> Ve Smečkách 33, Praha 1</v>
      </c>
      <c r="G123" s="37"/>
      <c r="H123" s="37"/>
      <c r="I123" s="138" t="s">
        <v>22</v>
      </c>
      <c r="J123" s="76" t="str">
        <f>IF(J10="","",J10)</f>
        <v>19. 10. 2021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35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24</v>
      </c>
      <c r="D125" s="37"/>
      <c r="E125" s="37"/>
      <c r="F125" s="24" t="str">
        <f>E13</f>
        <v xml:space="preserve"> </v>
      </c>
      <c r="G125" s="37"/>
      <c r="H125" s="37"/>
      <c r="I125" s="138" t="s">
        <v>30</v>
      </c>
      <c r="J125" s="33" t="str">
        <f>E19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28</v>
      </c>
      <c r="D126" s="37"/>
      <c r="E126" s="37"/>
      <c r="F126" s="24" t="str">
        <f>IF(E16="","",E16)</f>
        <v>Vyplň údaj</v>
      </c>
      <c r="G126" s="37"/>
      <c r="H126" s="37"/>
      <c r="I126" s="138" t="s">
        <v>32</v>
      </c>
      <c r="J126" s="33" t="str">
        <f>E22</f>
        <v xml:space="preserve"> 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" customHeight="1">
      <c r="A127" s="35"/>
      <c r="B127" s="36"/>
      <c r="C127" s="37"/>
      <c r="D127" s="37"/>
      <c r="E127" s="37"/>
      <c r="F127" s="37"/>
      <c r="G127" s="37"/>
      <c r="H127" s="37"/>
      <c r="I127" s="135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97"/>
      <c r="B128" s="198"/>
      <c r="C128" s="199" t="s">
        <v>106</v>
      </c>
      <c r="D128" s="200" t="s">
        <v>59</v>
      </c>
      <c r="E128" s="200" t="s">
        <v>55</v>
      </c>
      <c r="F128" s="200" t="s">
        <v>56</v>
      </c>
      <c r="G128" s="200" t="s">
        <v>107</v>
      </c>
      <c r="H128" s="200" t="s">
        <v>108</v>
      </c>
      <c r="I128" s="201" t="s">
        <v>109</v>
      </c>
      <c r="J128" s="202" t="s">
        <v>85</v>
      </c>
      <c r="K128" s="203" t="s">
        <v>110</v>
      </c>
      <c r="L128" s="204"/>
      <c r="M128" s="97" t="s">
        <v>1</v>
      </c>
      <c r="N128" s="98" t="s">
        <v>38</v>
      </c>
      <c r="O128" s="98" t="s">
        <v>111</v>
      </c>
      <c r="P128" s="98" t="s">
        <v>112</v>
      </c>
      <c r="Q128" s="98" t="s">
        <v>113</v>
      </c>
      <c r="R128" s="98" t="s">
        <v>114</v>
      </c>
      <c r="S128" s="98" t="s">
        <v>115</v>
      </c>
      <c r="T128" s="99" t="s">
        <v>116</v>
      </c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</row>
    <row r="129" spans="1:63" s="2" customFormat="1" ht="22.8" customHeight="1">
      <c r="A129" s="35"/>
      <c r="B129" s="36"/>
      <c r="C129" s="104" t="s">
        <v>117</v>
      </c>
      <c r="D129" s="37"/>
      <c r="E129" s="37"/>
      <c r="F129" s="37"/>
      <c r="G129" s="37"/>
      <c r="H129" s="37"/>
      <c r="I129" s="135"/>
      <c r="J129" s="205">
        <f>BK129</f>
        <v>0</v>
      </c>
      <c r="K129" s="37"/>
      <c r="L129" s="41"/>
      <c r="M129" s="100"/>
      <c r="N129" s="206"/>
      <c r="O129" s="101"/>
      <c r="P129" s="207">
        <f>P130+P156+P182</f>
        <v>0</v>
      </c>
      <c r="Q129" s="101"/>
      <c r="R129" s="207">
        <f>R130+R156+R182</f>
        <v>24.095316479999997</v>
      </c>
      <c r="S129" s="101"/>
      <c r="T129" s="208">
        <f>T130+T156+T182</f>
        <v>6.5274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73</v>
      </c>
      <c r="AU129" s="14" t="s">
        <v>87</v>
      </c>
      <c r="BK129" s="209">
        <f>BK130+BK156+BK182</f>
        <v>0</v>
      </c>
    </row>
    <row r="130" spans="1:63" s="12" customFormat="1" ht="25.9" customHeight="1">
      <c r="A130" s="12"/>
      <c r="B130" s="210"/>
      <c r="C130" s="211"/>
      <c r="D130" s="212" t="s">
        <v>73</v>
      </c>
      <c r="E130" s="213" t="s">
        <v>118</v>
      </c>
      <c r="F130" s="213" t="s">
        <v>119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P131+P139+P148+P154</f>
        <v>0</v>
      </c>
      <c r="Q130" s="218"/>
      <c r="R130" s="219">
        <f>R131+R139+R148+R154</f>
        <v>21.603010779999998</v>
      </c>
      <c r="S130" s="218"/>
      <c r="T130" s="220">
        <f>T131+T139+T148+T154</f>
        <v>6.5274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79</v>
      </c>
      <c r="AT130" s="222" t="s">
        <v>73</v>
      </c>
      <c r="AU130" s="222" t="s">
        <v>74</v>
      </c>
      <c r="AY130" s="221" t="s">
        <v>120</v>
      </c>
      <c r="BK130" s="223">
        <f>BK131+BK139+BK148+BK154</f>
        <v>0</v>
      </c>
    </row>
    <row r="131" spans="1:63" s="12" customFormat="1" ht="22.8" customHeight="1">
      <c r="A131" s="12"/>
      <c r="B131" s="210"/>
      <c r="C131" s="211"/>
      <c r="D131" s="212" t="s">
        <v>73</v>
      </c>
      <c r="E131" s="224" t="s">
        <v>121</v>
      </c>
      <c r="F131" s="224" t="s">
        <v>122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SUM(P132:P138)</f>
        <v>0</v>
      </c>
      <c r="Q131" s="218"/>
      <c r="R131" s="219">
        <f>SUM(R132:R138)</f>
        <v>21.58936078</v>
      </c>
      <c r="S131" s="218"/>
      <c r="T131" s="220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79</v>
      </c>
      <c r="AT131" s="222" t="s">
        <v>73</v>
      </c>
      <c r="AU131" s="222" t="s">
        <v>79</v>
      </c>
      <c r="AY131" s="221" t="s">
        <v>120</v>
      </c>
      <c r="BK131" s="223">
        <f>SUM(BK132:BK138)</f>
        <v>0</v>
      </c>
    </row>
    <row r="132" spans="1:65" s="2" customFormat="1" ht="21.75" customHeight="1">
      <c r="A132" s="35"/>
      <c r="B132" s="36"/>
      <c r="C132" s="226" t="s">
        <v>79</v>
      </c>
      <c r="D132" s="226" t="s">
        <v>123</v>
      </c>
      <c r="E132" s="227" t="s">
        <v>124</v>
      </c>
      <c r="F132" s="228" t="s">
        <v>125</v>
      </c>
      <c r="G132" s="229" t="s">
        <v>126</v>
      </c>
      <c r="H132" s="230">
        <v>65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39</v>
      </c>
      <c r="O132" s="88"/>
      <c r="P132" s="236">
        <f>O132*H132</f>
        <v>0</v>
      </c>
      <c r="Q132" s="236">
        <v>0.0284</v>
      </c>
      <c r="R132" s="236">
        <f>Q132*H132</f>
        <v>1.846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127</v>
      </c>
      <c r="AT132" s="238" t="s">
        <v>123</v>
      </c>
      <c r="AU132" s="238" t="s">
        <v>81</v>
      </c>
      <c r="AY132" s="14" t="s">
        <v>120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127</v>
      </c>
      <c r="BM132" s="238" t="s">
        <v>128</v>
      </c>
    </row>
    <row r="133" spans="1:65" s="2" customFormat="1" ht="21.75" customHeight="1">
      <c r="A133" s="35"/>
      <c r="B133" s="36"/>
      <c r="C133" s="226" t="s">
        <v>81</v>
      </c>
      <c r="D133" s="226" t="s">
        <v>123</v>
      </c>
      <c r="E133" s="227" t="s">
        <v>129</v>
      </c>
      <c r="F133" s="228" t="s">
        <v>130</v>
      </c>
      <c r="G133" s="229" t="s">
        <v>126</v>
      </c>
      <c r="H133" s="230">
        <v>155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39</v>
      </c>
      <c r="O133" s="88"/>
      <c r="P133" s="236">
        <f>O133*H133</f>
        <v>0</v>
      </c>
      <c r="Q133" s="236">
        <v>0.0284</v>
      </c>
      <c r="R133" s="236">
        <f>Q133*H133</f>
        <v>4.402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127</v>
      </c>
      <c r="AT133" s="238" t="s">
        <v>123</v>
      </c>
      <c r="AU133" s="238" t="s">
        <v>81</v>
      </c>
      <c r="AY133" s="14" t="s">
        <v>120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127</v>
      </c>
      <c r="BM133" s="238" t="s">
        <v>131</v>
      </c>
    </row>
    <row r="134" spans="1:65" s="2" customFormat="1" ht="16.5" customHeight="1">
      <c r="A134" s="35"/>
      <c r="B134" s="36"/>
      <c r="C134" s="226" t="s">
        <v>132</v>
      </c>
      <c r="D134" s="226" t="s">
        <v>123</v>
      </c>
      <c r="E134" s="227" t="s">
        <v>133</v>
      </c>
      <c r="F134" s="228" t="s">
        <v>134</v>
      </c>
      <c r="G134" s="229" t="s">
        <v>126</v>
      </c>
      <c r="H134" s="230">
        <v>220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39</v>
      </c>
      <c r="O134" s="88"/>
      <c r="P134" s="236">
        <f>O134*H134</f>
        <v>0</v>
      </c>
      <c r="Q134" s="236">
        <v>0.02982</v>
      </c>
      <c r="R134" s="236">
        <f>Q134*H134</f>
        <v>6.5604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127</v>
      </c>
      <c r="AT134" s="238" t="s">
        <v>123</v>
      </c>
      <c r="AU134" s="238" t="s">
        <v>81</v>
      </c>
      <c r="AY134" s="14" t="s">
        <v>120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127</v>
      </c>
      <c r="BM134" s="238" t="s">
        <v>135</v>
      </c>
    </row>
    <row r="135" spans="1:65" s="2" customFormat="1" ht="16.5" customHeight="1">
      <c r="A135" s="35"/>
      <c r="B135" s="36"/>
      <c r="C135" s="226" t="s">
        <v>127</v>
      </c>
      <c r="D135" s="226" t="s">
        <v>123</v>
      </c>
      <c r="E135" s="227" t="s">
        <v>136</v>
      </c>
      <c r="F135" s="228" t="s">
        <v>137</v>
      </c>
      <c r="G135" s="229" t="s">
        <v>126</v>
      </c>
      <c r="H135" s="230">
        <v>220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39</v>
      </c>
      <c r="O135" s="88"/>
      <c r="P135" s="236">
        <f>O135*H135</f>
        <v>0</v>
      </c>
      <c r="Q135" s="236">
        <v>0.02982</v>
      </c>
      <c r="R135" s="236">
        <f>Q135*H135</f>
        <v>6.5604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127</v>
      </c>
      <c r="AT135" s="238" t="s">
        <v>123</v>
      </c>
      <c r="AU135" s="238" t="s">
        <v>81</v>
      </c>
      <c r="AY135" s="14" t="s">
        <v>120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127</v>
      </c>
      <c r="BM135" s="238" t="s">
        <v>138</v>
      </c>
    </row>
    <row r="136" spans="1:65" s="2" customFormat="1" ht="16.5" customHeight="1">
      <c r="A136" s="35"/>
      <c r="B136" s="36"/>
      <c r="C136" s="226" t="s">
        <v>139</v>
      </c>
      <c r="D136" s="226" t="s">
        <v>123</v>
      </c>
      <c r="E136" s="227" t="s">
        <v>140</v>
      </c>
      <c r="F136" s="228" t="s">
        <v>141</v>
      </c>
      <c r="G136" s="229" t="s">
        <v>126</v>
      </c>
      <c r="H136" s="230">
        <v>220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39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127</v>
      </c>
      <c r="AT136" s="238" t="s">
        <v>123</v>
      </c>
      <c r="AU136" s="238" t="s">
        <v>81</v>
      </c>
      <c r="AY136" s="14" t="s">
        <v>120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127</v>
      </c>
      <c r="BM136" s="238" t="s">
        <v>142</v>
      </c>
    </row>
    <row r="137" spans="1:65" s="2" customFormat="1" ht="21.75" customHeight="1">
      <c r="A137" s="35"/>
      <c r="B137" s="36"/>
      <c r="C137" s="226" t="s">
        <v>121</v>
      </c>
      <c r="D137" s="226" t="s">
        <v>123</v>
      </c>
      <c r="E137" s="227" t="s">
        <v>143</v>
      </c>
      <c r="F137" s="228" t="s">
        <v>144</v>
      </c>
      <c r="G137" s="229" t="s">
        <v>145</v>
      </c>
      <c r="H137" s="230">
        <v>0.967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39</v>
      </c>
      <c r="O137" s="88"/>
      <c r="P137" s="236">
        <f>O137*H137</f>
        <v>0</v>
      </c>
      <c r="Q137" s="236">
        <v>2.25634</v>
      </c>
      <c r="R137" s="236">
        <f>Q137*H137</f>
        <v>2.1818807799999997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127</v>
      </c>
      <c r="AT137" s="238" t="s">
        <v>123</v>
      </c>
      <c r="AU137" s="238" t="s">
        <v>81</v>
      </c>
      <c r="AY137" s="14" t="s">
        <v>120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127</v>
      </c>
      <c r="BM137" s="238" t="s">
        <v>146</v>
      </c>
    </row>
    <row r="138" spans="1:65" s="2" customFormat="1" ht="21.75" customHeight="1">
      <c r="A138" s="35"/>
      <c r="B138" s="36"/>
      <c r="C138" s="226" t="s">
        <v>147</v>
      </c>
      <c r="D138" s="226" t="s">
        <v>123</v>
      </c>
      <c r="E138" s="227" t="s">
        <v>148</v>
      </c>
      <c r="F138" s="228" t="s">
        <v>149</v>
      </c>
      <c r="G138" s="229" t="s">
        <v>145</v>
      </c>
      <c r="H138" s="230">
        <v>0.967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39</v>
      </c>
      <c r="O138" s="88"/>
      <c r="P138" s="236">
        <f>O138*H138</f>
        <v>0</v>
      </c>
      <c r="Q138" s="236">
        <v>0.04</v>
      </c>
      <c r="R138" s="236">
        <f>Q138*H138</f>
        <v>0.03868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127</v>
      </c>
      <c r="AT138" s="238" t="s">
        <v>123</v>
      </c>
      <c r="AU138" s="238" t="s">
        <v>81</v>
      </c>
      <c r="AY138" s="14" t="s">
        <v>120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127</v>
      </c>
      <c r="BM138" s="238" t="s">
        <v>150</v>
      </c>
    </row>
    <row r="139" spans="1:63" s="12" customFormat="1" ht="22.8" customHeight="1">
      <c r="A139" s="12"/>
      <c r="B139" s="210"/>
      <c r="C139" s="211"/>
      <c r="D139" s="212" t="s">
        <v>73</v>
      </c>
      <c r="E139" s="224" t="s">
        <v>151</v>
      </c>
      <c r="F139" s="224" t="s">
        <v>152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SUM(P140:P147)</f>
        <v>0</v>
      </c>
      <c r="Q139" s="218"/>
      <c r="R139" s="219">
        <f>SUM(R140:R147)</f>
        <v>0.01365</v>
      </c>
      <c r="S139" s="218"/>
      <c r="T139" s="220">
        <f>SUM(T140:T147)</f>
        <v>6.5274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79</v>
      </c>
      <c r="AT139" s="222" t="s">
        <v>73</v>
      </c>
      <c r="AU139" s="222" t="s">
        <v>79</v>
      </c>
      <c r="AY139" s="221" t="s">
        <v>120</v>
      </c>
      <c r="BK139" s="223">
        <f>SUM(BK140:BK147)</f>
        <v>0</v>
      </c>
    </row>
    <row r="140" spans="1:65" s="2" customFormat="1" ht="21.75" customHeight="1">
      <c r="A140" s="35"/>
      <c r="B140" s="36"/>
      <c r="C140" s="226" t="s">
        <v>153</v>
      </c>
      <c r="D140" s="226" t="s">
        <v>123</v>
      </c>
      <c r="E140" s="227" t="s">
        <v>154</v>
      </c>
      <c r="F140" s="228" t="s">
        <v>155</v>
      </c>
      <c r="G140" s="229" t="s">
        <v>126</v>
      </c>
      <c r="H140" s="230">
        <v>65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39</v>
      </c>
      <c r="O140" s="88"/>
      <c r="P140" s="236">
        <f>O140*H140</f>
        <v>0</v>
      </c>
      <c r="Q140" s="236">
        <v>0.00021</v>
      </c>
      <c r="R140" s="236">
        <f>Q140*H140</f>
        <v>0.01365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127</v>
      </c>
      <c r="AT140" s="238" t="s">
        <v>123</v>
      </c>
      <c r="AU140" s="238" t="s">
        <v>81</v>
      </c>
      <c r="AY140" s="14" t="s">
        <v>120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127</v>
      </c>
      <c r="BM140" s="238" t="s">
        <v>156</v>
      </c>
    </row>
    <row r="141" spans="1:65" s="2" customFormat="1" ht="16.5" customHeight="1">
      <c r="A141" s="35"/>
      <c r="B141" s="36"/>
      <c r="C141" s="226" t="s">
        <v>151</v>
      </c>
      <c r="D141" s="226" t="s">
        <v>123</v>
      </c>
      <c r="E141" s="227" t="s">
        <v>157</v>
      </c>
      <c r="F141" s="228" t="s">
        <v>158</v>
      </c>
      <c r="G141" s="229" t="s">
        <v>159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39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127</v>
      </c>
      <c r="AT141" s="238" t="s">
        <v>123</v>
      </c>
      <c r="AU141" s="238" t="s">
        <v>81</v>
      </c>
      <c r="AY141" s="14" t="s">
        <v>120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127</v>
      </c>
      <c r="BM141" s="238" t="s">
        <v>160</v>
      </c>
    </row>
    <row r="142" spans="1:65" s="2" customFormat="1" ht="16.5" customHeight="1">
      <c r="A142" s="35"/>
      <c r="B142" s="36"/>
      <c r="C142" s="226" t="s">
        <v>161</v>
      </c>
      <c r="D142" s="226" t="s">
        <v>123</v>
      </c>
      <c r="E142" s="227" t="s">
        <v>162</v>
      </c>
      <c r="F142" s="228" t="s">
        <v>163</v>
      </c>
      <c r="G142" s="229" t="s">
        <v>159</v>
      </c>
      <c r="H142" s="230">
        <v>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39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127</v>
      </c>
      <c r="AT142" s="238" t="s">
        <v>123</v>
      </c>
      <c r="AU142" s="238" t="s">
        <v>81</v>
      </c>
      <c r="AY142" s="14" t="s">
        <v>120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127</v>
      </c>
      <c r="BM142" s="238" t="s">
        <v>164</v>
      </c>
    </row>
    <row r="143" spans="1:65" s="2" customFormat="1" ht="21.75" customHeight="1">
      <c r="A143" s="35"/>
      <c r="B143" s="36"/>
      <c r="C143" s="226" t="s">
        <v>165</v>
      </c>
      <c r="D143" s="226" t="s">
        <v>123</v>
      </c>
      <c r="E143" s="227" t="s">
        <v>166</v>
      </c>
      <c r="F143" s="228" t="s">
        <v>167</v>
      </c>
      <c r="G143" s="229" t="s">
        <v>168</v>
      </c>
      <c r="H143" s="230">
        <v>15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39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127</v>
      </c>
      <c r="AT143" s="238" t="s">
        <v>123</v>
      </c>
      <c r="AU143" s="238" t="s">
        <v>81</v>
      </c>
      <c r="AY143" s="14" t="s">
        <v>120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127</v>
      </c>
      <c r="BM143" s="238" t="s">
        <v>169</v>
      </c>
    </row>
    <row r="144" spans="1:65" s="2" customFormat="1" ht="16.5" customHeight="1">
      <c r="A144" s="35"/>
      <c r="B144" s="36"/>
      <c r="C144" s="226" t="s">
        <v>170</v>
      </c>
      <c r="D144" s="226" t="s">
        <v>123</v>
      </c>
      <c r="E144" s="227" t="s">
        <v>171</v>
      </c>
      <c r="F144" s="228" t="s">
        <v>172</v>
      </c>
      <c r="G144" s="229" t="s">
        <v>173</v>
      </c>
      <c r="H144" s="230">
        <v>20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39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127</v>
      </c>
      <c r="AT144" s="238" t="s">
        <v>123</v>
      </c>
      <c r="AU144" s="238" t="s">
        <v>81</v>
      </c>
      <c r="AY144" s="14" t="s">
        <v>120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127</v>
      </c>
      <c r="BM144" s="238" t="s">
        <v>174</v>
      </c>
    </row>
    <row r="145" spans="1:65" s="2" customFormat="1" ht="21.75" customHeight="1">
      <c r="A145" s="35"/>
      <c r="B145" s="36"/>
      <c r="C145" s="226" t="s">
        <v>175</v>
      </c>
      <c r="D145" s="226" t="s">
        <v>123</v>
      </c>
      <c r="E145" s="227" t="s">
        <v>176</v>
      </c>
      <c r="F145" s="228" t="s">
        <v>177</v>
      </c>
      <c r="G145" s="229" t="s">
        <v>145</v>
      </c>
      <c r="H145" s="230">
        <v>0.967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39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2.2</v>
      </c>
      <c r="T145" s="237">
        <f>S145*H145</f>
        <v>2.1274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127</v>
      </c>
      <c r="AT145" s="238" t="s">
        <v>123</v>
      </c>
      <c r="AU145" s="238" t="s">
        <v>81</v>
      </c>
      <c r="AY145" s="14" t="s">
        <v>120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127</v>
      </c>
      <c r="BM145" s="238" t="s">
        <v>178</v>
      </c>
    </row>
    <row r="146" spans="1:65" s="2" customFormat="1" ht="21.75" customHeight="1">
      <c r="A146" s="35"/>
      <c r="B146" s="36"/>
      <c r="C146" s="226" t="s">
        <v>179</v>
      </c>
      <c r="D146" s="226" t="s">
        <v>123</v>
      </c>
      <c r="E146" s="227" t="s">
        <v>180</v>
      </c>
      <c r="F146" s="228" t="s">
        <v>181</v>
      </c>
      <c r="G146" s="229" t="s">
        <v>126</v>
      </c>
      <c r="H146" s="230">
        <v>65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39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0.02</v>
      </c>
      <c r="T146" s="237">
        <f>S146*H146</f>
        <v>1.3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127</v>
      </c>
      <c r="AT146" s="238" t="s">
        <v>123</v>
      </c>
      <c r="AU146" s="238" t="s">
        <v>81</v>
      </c>
      <c r="AY146" s="14" t="s">
        <v>120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127</v>
      </c>
      <c r="BM146" s="238" t="s">
        <v>182</v>
      </c>
    </row>
    <row r="147" spans="1:65" s="2" customFormat="1" ht="21.75" customHeight="1">
      <c r="A147" s="35"/>
      <c r="B147" s="36"/>
      <c r="C147" s="226" t="s">
        <v>8</v>
      </c>
      <c r="D147" s="226" t="s">
        <v>123</v>
      </c>
      <c r="E147" s="227" t="s">
        <v>183</v>
      </c>
      <c r="F147" s="228" t="s">
        <v>184</v>
      </c>
      <c r="G147" s="229" t="s">
        <v>126</v>
      </c>
      <c r="H147" s="230">
        <v>155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39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0.02</v>
      </c>
      <c r="T147" s="237">
        <f>S147*H147</f>
        <v>3.1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127</v>
      </c>
      <c r="AT147" s="238" t="s">
        <v>123</v>
      </c>
      <c r="AU147" s="238" t="s">
        <v>81</v>
      </c>
      <c r="AY147" s="14" t="s">
        <v>120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127</v>
      </c>
      <c r="BM147" s="238" t="s">
        <v>185</v>
      </c>
    </row>
    <row r="148" spans="1:63" s="12" customFormat="1" ht="22.8" customHeight="1">
      <c r="A148" s="12"/>
      <c r="B148" s="210"/>
      <c r="C148" s="211"/>
      <c r="D148" s="212" t="s">
        <v>73</v>
      </c>
      <c r="E148" s="224" t="s">
        <v>186</v>
      </c>
      <c r="F148" s="224" t="s">
        <v>187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SUM(P149:P153)</f>
        <v>0</v>
      </c>
      <c r="Q148" s="218"/>
      <c r="R148" s="219">
        <f>SUM(R149:R153)</f>
        <v>0</v>
      </c>
      <c r="S148" s="218"/>
      <c r="T148" s="220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79</v>
      </c>
      <c r="AT148" s="222" t="s">
        <v>73</v>
      </c>
      <c r="AU148" s="222" t="s">
        <v>79</v>
      </c>
      <c r="AY148" s="221" t="s">
        <v>120</v>
      </c>
      <c r="BK148" s="223">
        <f>SUM(BK149:BK153)</f>
        <v>0</v>
      </c>
    </row>
    <row r="149" spans="1:65" s="2" customFormat="1" ht="21.75" customHeight="1">
      <c r="A149" s="35"/>
      <c r="B149" s="36"/>
      <c r="C149" s="226" t="s">
        <v>188</v>
      </c>
      <c r="D149" s="226" t="s">
        <v>123</v>
      </c>
      <c r="E149" s="227" t="s">
        <v>189</v>
      </c>
      <c r="F149" s="228" t="s">
        <v>190</v>
      </c>
      <c r="G149" s="229" t="s">
        <v>191</v>
      </c>
      <c r="H149" s="230">
        <v>6.527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39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127</v>
      </c>
      <c r="AT149" s="238" t="s">
        <v>123</v>
      </c>
      <c r="AU149" s="238" t="s">
        <v>81</v>
      </c>
      <c r="AY149" s="14" t="s">
        <v>120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127</v>
      </c>
      <c r="BM149" s="238" t="s">
        <v>192</v>
      </c>
    </row>
    <row r="150" spans="1:65" s="2" customFormat="1" ht="21.75" customHeight="1">
      <c r="A150" s="35"/>
      <c r="B150" s="36"/>
      <c r="C150" s="226" t="s">
        <v>193</v>
      </c>
      <c r="D150" s="226" t="s">
        <v>123</v>
      </c>
      <c r="E150" s="227" t="s">
        <v>194</v>
      </c>
      <c r="F150" s="228" t="s">
        <v>195</v>
      </c>
      <c r="G150" s="229" t="s">
        <v>191</v>
      </c>
      <c r="H150" s="230">
        <v>130.54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39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127</v>
      </c>
      <c r="AT150" s="238" t="s">
        <v>123</v>
      </c>
      <c r="AU150" s="238" t="s">
        <v>81</v>
      </c>
      <c r="AY150" s="14" t="s">
        <v>120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127</v>
      </c>
      <c r="BM150" s="238" t="s">
        <v>196</v>
      </c>
    </row>
    <row r="151" spans="1:65" s="2" customFormat="1" ht="21.75" customHeight="1">
      <c r="A151" s="35"/>
      <c r="B151" s="36"/>
      <c r="C151" s="226" t="s">
        <v>197</v>
      </c>
      <c r="D151" s="226" t="s">
        <v>123</v>
      </c>
      <c r="E151" s="227" t="s">
        <v>198</v>
      </c>
      <c r="F151" s="228" t="s">
        <v>199</v>
      </c>
      <c r="G151" s="229" t="s">
        <v>191</v>
      </c>
      <c r="H151" s="230">
        <v>6.527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39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127</v>
      </c>
      <c r="AT151" s="238" t="s">
        <v>123</v>
      </c>
      <c r="AU151" s="238" t="s">
        <v>81</v>
      </c>
      <c r="AY151" s="14" t="s">
        <v>120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127</v>
      </c>
      <c r="BM151" s="238" t="s">
        <v>200</v>
      </c>
    </row>
    <row r="152" spans="1:65" s="2" customFormat="1" ht="21.75" customHeight="1">
      <c r="A152" s="35"/>
      <c r="B152" s="36"/>
      <c r="C152" s="226" t="s">
        <v>201</v>
      </c>
      <c r="D152" s="226" t="s">
        <v>123</v>
      </c>
      <c r="E152" s="227" t="s">
        <v>202</v>
      </c>
      <c r="F152" s="228" t="s">
        <v>203</v>
      </c>
      <c r="G152" s="229" t="s">
        <v>191</v>
      </c>
      <c r="H152" s="230">
        <v>130.54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39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127</v>
      </c>
      <c r="AT152" s="238" t="s">
        <v>123</v>
      </c>
      <c r="AU152" s="238" t="s">
        <v>81</v>
      </c>
      <c r="AY152" s="14" t="s">
        <v>120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127</v>
      </c>
      <c r="BM152" s="238" t="s">
        <v>204</v>
      </c>
    </row>
    <row r="153" spans="1:65" s="2" customFormat="1" ht="21.75" customHeight="1">
      <c r="A153" s="35"/>
      <c r="B153" s="36"/>
      <c r="C153" s="226" t="s">
        <v>205</v>
      </c>
      <c r="D153" s="226" t="s">
        <v>123</v>
      </c>
      <c r="E153" s="227" t="s">
        <v>206</v>
      </c>
      <c r="F153" s="228" t="s">
        <v>207</v>
      </c>
      <c r="G153" s="229" t="s">
        <v>191</v>
      </c>
      <c r="H153" s="230">
        <v>6.527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39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127</v>
      </c>
      <c r="AT153" s="238" t="s">
        <v>123</v>
      </c>
      <c r="AU153" s="238" t="s">
        <v>81</v>
      </c>
      <c r="AY153" s="14" t="s">
        <v>120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127</v>
      </c>
      <c r="BM153" s="238" t="s">
        <v>208</v>
      </c>
    </row>
    <row r="154" spans="1:63" s="12" customFormat="1" ht="22.8" customHeight="1">
      <c r="A154" s="12"/>
      <c r="B154" s="210"/>
      <c r="C154" s="211"/>
      <c r="D154" s="212" t="s">
        <v>73</v>
      </c>
      <c r="E154" s="224" t="s">
        <v>209</v>
      </c>
      <c r="F154" s="224" t="s">
        <v>210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79</v>
      </c>
      <c r="AT154" s="222" t="s">
        <v>73</v>
      </c>
      <c r="AU154" s="222" t="s">
        <v>79</v>
      </c>
      <c r="AY154" s="221" t="s">
        <v>120</v>
      </c>
      <c r="BK154" s="223">
        <f>BK155</f>
        <v>0</v>
      </c>
    </row>
    <row r="155" spans="1:65" s="2" customFormat="1" ht="16.5" customHeight="1">
      <c r="A155" s="35"/>
      <c r="B155" s="36"/>
      <c r="C155" s="226" t="s">
        <v>7</v>
      </c>
      <c r="D155" s="226" t="s">
        <v>123</v>
      </c>
      <c r="E155" s="227" t="s">
        <v>211</v>
      </c>
      <c r="F155" s="228" t="s">
        <v>212</v>
      </c>
      <c r="G155" s="229" t="s">
        <v>191</v>
      </c>
      <c r="H155" s="230">
        <v>21.603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39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127</v>
      </c>
      <c r="AT155" s="238" t="s">
        <v>123</v>
      </c>
      <c r="AU155" s="238" t="s">
        <v>81</v>
      </c>
      <c r="AY155" s="14" t="s">
        <v>120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127</v>
      </c>
      <c r="BM155" s="238" t="s">
        <v>213</v>
      </c>
    </row>
    <row r="156" spans="1:63" s="12" customFormat="1" ht="25.9" customHeight="1">
      <c r="A156" s="12"/>
      <c r="B156" s="210"/>
      <c r="C156" s="211"/>
      <c r="D156" s="212" t="s">
        <v>73</v>
      </c>
      <c r="E156" s="213" t="s">
        <v>214</v>
      </c>
      <c r="F156" s="213" t="s">
        <v>215</v>
      </c>
      <c r="G156" s="211"/>
      <c r="H156" s="211"/>
      <c r="I156" s="214"/>
      <c r="J156" s="215">
        <f>BK156</f>
        <v>0</v>
      </c>
      <c r="K156" s="211"/>
      <c r="L156" s="216"/>
      <c r="M156" s="217"/>
      <c r="N156" s="218"/>
      <c r="O156" s="218"/>
      <c r="P156" s="219">
        <f>P157+P161+P166+P175+P180</f>
        <v>0</v>
      </c>
      <c r="Q156" s="218"/>
      <c r="R156" s="219">
        <f>R157+R161+R166+R175+R180</f>
        <v>2.4923057000000006</v>
      </c>
      <c r="S156" s="218"/>
      <c r="T156" s="220">
        <f>T157+T161+T166+T175+T180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81</v>
      </c>
      <c r="AT156" s="222" t="s">
        <v>73</v>
      </c>
      <c r="AU156" s="222" t="s">
        <v>74</v>
      </c>
      <c r="AY156" s="221" t="s">
        <v>120</v>
      </c>
      <c r="BK156" s="223">
        <f>BK157+BK161+BK166+BK175+BK180</f>
        <v>0</v>
      </c>
    </row>
    <row r="157" spans="1:63" s="12" customFormat="1" ht="22.8" customHeight="1">
      <c r="A157" s="12"/>
      <c r="B157" s="210"/>
      <c r="C157" s="211"/>
      <c r="D157" s="212" t="s">
        <v>73</v>
      </c>
      <c r="E157" s="224" t="s">
        <v>216</v>
      </c>
      <c r="F157" s="224" t="s">
        <v>217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SUM(P158:P160)</f>
        <v>0</v>
      </c>
      <c r="Q157" s="218"/>
      <c r="R157" s="219">
        <f>SUM(R158:R160)</f>
        <v>0.008400000000000001</v>
      </c>
      <c r="S157" s="218"/>
      <c r="T157" s="220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81</v>
      </c>
      <c r="AT157" s="222" t="s">
        <v>73</v>
      </c>
      <c r="AU157" s="222" t="s">
        <v>79</v>
      </c>
      <c r="AY157" s="221" t="s">
        <v>120</v>
      </c>
      <c r="BK157" s="223">
        <f>SUM(BK158:BK160)</f>
        <v>0</v>
      </c>
    </row>
    <row r="158" spans="1:65" s="2" customFormat="1" ht="21.75" customHeight="1">
      <c r="A158" s="35"/>
      <c r="B158" s="36"/>
      <c r="C158" s="226" t="s">
        <v>218</v>
      </c>
      <c r="D158" s="226" t="s">
        <v>123</v>
      </c>
      <c r="E158" s="227" t="s">
        <v>219</v>
      </c>
      <c r="F158" s="228" t="s">
        <v>220</v>
      </c>
      <c r="G158" s="229" t="s">
        <v>221</v>
      </c>
      <c r="H158" s="230">
        <v>13.5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39</v>
      </c>
      <c r="O158" s="88"/>
      <c r="P158" s="236">
        <f>O158*H158</f>
        <v>0</v>
      </c>
      <c r="Q158" s="236">
        <v>0.0004</v>
      </c>
      <c r="R158" s="236">
        <f>Q158*H158</f>
        <v>0.0054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188</v>
      </c>
      <c r="AT158" s="238" t="s">
        <v>123</v>
      </c>
      <c r="AU158" s="238" t="s">
        <v>81</v>
      </c>
      <c r="AY158" s="14" t="s">
        <v>120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188</v>
      </c>
      <c r="BM158" s="238" t="s">
        <v>222</v>
      </c>
    </row>
    <row r="159" spans="1:65" s="2" customFormat="1" ht="21.75" customHeight="1">
      <c r="A159" s="35"/>
      <c r="B159" s="36"/>
      <c r="C159" s="226" t="s">
        <v>223</v>
      </c>
      <c r="D159" s="226" t="s">
        <v>123</v>
      </c>
      <c r="E159" s="227" t="s">
        <v>224</v>
      </c>
      <c r="F159" s="228" t="s">
        <v>225</v>
      </c>
      <c r="G159" s="229" t="s">
        <v>221</v>
      </c>
      <c r="H159" s="230">
        <v>7.5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39</v>
      </c>
      <c r="O159" s="88"/>
      <c r="P159" s="236">
        <f>O159*H159</f>
        <v>0</v>
      </c>
      <c r="Q159" s="236">
        <v>0.0004</v>
      </c>
      <c r="R159" s="236">
        <f>Q159*H159</f>
        <v>0.003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188</v>
      </c>
      <c r="AT159" s="238" t="s">
        <v>123</v>
      </c>
      <c r="AU159" s="238" t="s">
        <v>81</v>
      </c>
      <c r="AY159" s="14" t="s">
        <v>120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188</v>
      </c>
      <c r="BM159" s="238" t="s">
        <v>226</v>
      </c>
    </row>
    <row r="160" spans="1:65" s="2" customFormat="1" ht="16.5" customHeight="1">
      <c r="A160" s="35"/>
      <c r="B160" s="36"/>
      <c r="C160" s="226" t="s">
        <v>227</v>
      </c>
      <c r="D160" s="226" t="s">
        <v>123</v>
      </c>
      <c r="E160" s="227" t="s">
        <v>228</v>
      </c>
      <c r="F160" s="228" t="s">
        <v>229</v>
      </c>
      <c r="G160" s="229" t="s">
        <v>230</v>
      </c>
      <c r="H160" s="240"/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39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188</v>
      </c>
      <c r="AT160" s="238" t="s">
        <v>123</v>
      </c>
      <c r="AU160" s="238" t="s">
        <v>81</v>
      </c>
      <c r="AY160" s="14" t="s">
        <v>120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188</v>
      </c>
      <c r="BM160" s="238" t="s">
        <v>231</v>
      </c>
    </row>
    <row r="161" spans="1:63" s="12" customFormat="1" ht="22.8" customHeight="1">
      <c r="A161" s="12"/>
      <c r="B161" s="210"/>
      <c r="C161" s="211"/>
      <c r="D161" s="212" t="s">
        <v>73</v>
      </c>
      <c r="E161" s="224" t="s">
        <v>232</v>
      </c>
      <c r="F161" s="224" t="s">
        <v>233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SUM(P162:P165)</f>
        <v>0</v>
      </c>
      <c r="Q161" s="218"/>
      <c r="R161" s="219">
        <f>SUM(R162:R165)</f>
        <v>0.0824742</v>
      </c>
      <c r="S161" s="218"/>
      <c r="T161" s="22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81</v>
      </c>
      <c r="AT161" s="222" t="s">
        <v>73</v>
      </c>
      <c r="AU161" s="222" t="s">
        <v>79</v>
      </c>
      <c r="AY161" s="221" t="s">
        <v>120</v>
      </c>
      <c r="BK161" s="223">
        <f>SUM(BK162:BK165)</f>
        <v>0</v>
      </c>
    </row>
    <row r="162" spans="1:65" s="2" customFormat="1" ht="21.75" customHeight="1">
      <c r="A162" s="35"/>
      <c r="B162" s="36"/>
      <c r="C162" s="226" t="s">
        <v>234</v>
      </c>
      <c r="D162" s="226" t="s">
        <v>123</v>
      </c>
      <c r="E162" s="227" t="s">
        <v>235</v>
      </c>
      <c r="F162" s="228" t="s">
        <v>236</v>
      </c>
      <c r="G162" s="229" t="s">
        <v>221</v>
      </c>
      <c r="H162" s="230">
        <v>7.14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39</v>
      </c>
      <c r="O162" s="88"/>
      <c r="P162" s="236">
        <f>O162*H162</f>
        <v>0</v>
      </c>
      <c r="Q162" s="236">
        <v>0.00058</v>
      </c>
      <c r="R162" s="236">
        <f>Q162*H162</f>
        <v>0.0041412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188</v>
      </c>
      <c r="AT162" s="238" t="s">
        <v>123</v>
      </c>
      <c r="AU162" s="238" t="s">
        <v>81</v>
      </c>
      <c r="AY162" s="14" t="s">
        <v>120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188</v>
      </c>
      <c r="BM162" s="238" t="s">
        <v>237</v>
      </c>
    </row>
    <row r="163" spans="1:65" s="2" customFormat="1" ht="16.5" customHeight="1">
      <c r="A163" s="35"/>
      <c r="B163" s="36"/>
      <c r="C163" s="226" t="s">
        <v>238</v>
      </c>
      <c r="D163" s="226" t="s">
        <v>123</v>
      </c>
      <c r="E163" s="227" t="s">
        <v>239</v>
      </c>
      <c r="F163" s="228" t="s">
        <v>240</v>
      </c>
      <c r="G163" s="229" t="s">
        <v>221</v>
      </c>
      <c r="H163" s="230">
        <v>25.5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39</v>
      </c>
      <c r="O163" s="88"/>
      <c r="P163" s="236">
        <f>O163*H163</f>
        <v>0</v>
      </c>
      <c r="Q163" s="236">
        <v>0.00058</v>
      </c>
      <c r="R163" s="236">
        <f>Q163*H163</f>
        <v>0.01479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188</v>
      </c>
      <c r="AT163" s="238" t="s">
        <v>123</v>
      </c>
      <c r="AU163" s="238" t="s">
        <v>81</v>
      </c>
      <c r="AY163" s="14" t="s">
        <v>120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188</v>
      </c>
      <c r="BM163" s="238" t="s">
        <v>241</v>
      </c>
    </row>
    <row r="164" spans="1:65" s="2" customFormat="1" ht="16.5" customHeight="1">
      <c r="A164" s="35"/>
      <c r="B164" s="36"/>
      <c r="C164" s="241" t="s">
        <v>242</v>
      </c>
      <c r="D164" s="241" t="s">
        <v>243</v>
      </c>
      <c r="E164" s="242" t="s">
        <v>244</v>
      </c>
      <c r="F164" s="243" t="s">
        <v>245</v>
      </c>
      <c r="G164" s="244" t="s">
        <v>126</v>
      </c>
      <c r="H164" s="245">
        <v>3.59</v>
      </c>
      <c r="I164" s="246"/>
      <c r="J164" s="247">
        <f>ROUND(I164*H164,2)</f>
        <v>0</v>
      </c>
      <c r="K164" s="248"/>
      <c r="L164" s="249"/>
      <c r="M164" s="250" t="s">
        <v>1</v>
      </c>
      <c r="N164" s="251" t="s">
        <v>39</v>
      </c>
      <c r="O164" s="88"/>
      <c r="P164" s="236">
        <f>O164*H164</f>
        <v>0</v>
      </c>
      <c r="Q164" s="236">
        <v>0.0177</v>
      </c>
      <c r="R164" s="236">
        <f>Q164*H164</f>
        <v>0.063543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246</v>
      </c>
      <c r="AT164" s="238" t="s">
        <v>243</v>
      </c>
      <c r="AU164" s="238" t="s">
        <v>81</v>
      </c>
      <c r="AY164" s="14" t="s">
        <v>120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188</v>
      </c>
      <c r="BM164" s="238" t="s">
        <v>247</v>
      </c>
    </row>
    <row r="165" spans="1:65" s="2" customFormat="1" ht="16.5" customHeight="1">
      <c r="A165" s="35"/>
      <c r="B165" s="36"/>
      <c r="C165" s="226" t="s">
        <v>248</v>
      </c>
      <c r="D165" s="226" t="s">
        <v>123</v>
      </c>
      <c r="E165" s="227" t="s">
        <v>249</v>
      </c>
      <c r="F165" s="228" t="s">
        <v>229</v>
      </c>
      <c r="G165" s="229" t="s">
        <v>230</v>
      </c>
      <c r="H165" s="240"/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39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188</v>
      </c>
      <c r="AT165" s="238" t="s">
        <v>123</v>
      </c>
      <c r="AU165" s="238" t="s">
        <v>81</v>
      </c>
      <c r="AY165" s="14" t="s">
        <v>120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188</v>
      </c>
      <c r="BM165" s="238" t="s">
        <v>250</v>
      </c>
    </row>
    <row r="166" spans="1:63" s="12" customFormat="1" ht="22.8" customHeight="1">
      <c r="A166" s="12"/>
      <c r="B166" s="210"/>
      <c r="C166" s="211"/>
      <c r="D166" s="212" t="s">
        <v>73</v>
      </c>
      <c r="E166" s="224" t="s">
        <v>251</v>
      </c>
      <c r="F166" s="224" t="s">
        <v>252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SUM(P167:P174)</f>
        <v>0</v>
      </c>
      <c r="Q166" s="218"/>
      <c r="R166" s="219">
        <f>SUM(R167:R174)</f>
        <v>2.3887046000000005</v>
      </c>
      <c r="S166" s="218"/>
      <c r="T166" s="220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81</v>
      </c>
      <c r="AT166" s="222" t="s">
        <v>73</v>
      </c>
      <c r="AU166" s="222" t="s">
        <v>79</v>
      </c>
      <c r="AY166" s="221" t="s">
        <v>120</v>
      </c>
      <c r="BK166" s="223">
        <f>SUM(BK167:BK174)</f>
        <v>0</v>
      </c>
    </row>
    <row r="167" spans="1:65" s="2" customFormat="1" ht="16.5" customHeight="1">
      <c r="A167" s="35"/>
      <c r="B167" s="36"/>
      <c r="C167" s="226" t="s">
        <v>253</v>
      </c>
      <c r="D167" s="226" t="s">
        <v>123</v>
      </c>
      <c r="E167" s="227" t="s">
        <v>254</v>
      </c>
      <c r="F167" s="228" t="s">
        <v>255</v>
      </c>
      <c r="G167" s="229" t="s">
        <v>126</v>
      </c>
      <c r="H167" s="230">
        <v>38.627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39</v>
      </c>
      <c r="O167" s="88"/>
      <c r="P167" s="236">
        <f>O167*H167</f>
        <v>0</v>
      </c>
      <c r="Q167" s="236">
        <v>0.0137</v>
      </c>
      <c r="R167" s="236">
        <f>Q167*H167</f>
        <v>0.5291899000000001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188</v>
      </c>
      <c r="AT167" s="238" t="s">
        <v>123</v>
      </c>
      <c r="AU167" s="238" t="s">
        <v>81</v>
      </c>
      <c r="AY167" s="14" t="s">
        <v>120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188</v>
      </c>
      <c r="BM167" s="238" t="s">
        <v>256</v>
      </c>
    </row>
    <row r="168" spans="1:65" s="2" customFormat="1" ht="16.5" customHeight="1">
      <c r="A168" s="35"/>
      <c r="B168" s="36"/>
      <c r="C168" s="226" t="s">
        <v>257</v>
      </c>
      <c r="D168" s="226" t="s">
        <v>123</v>
      </c>
      <c r="E168" s="227" t="s">
        <v>258</v>
      </c>
      <c r="F168" s="228" t="s">
        <v>259</v>
      </c>
      <c r="G168" s="229" t="s">
        <v>126</v>
      </c>
      <c r="H168" s="230">
        <v>38.627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39</v>
      </c>
      <c r="O168" s="88"/>
      <c r="P168" s="236">
        <f>O168*H168</f>
        <v>0</v>
      </c>
      <c r="Q168" s="236">
        <v>0.0137</v>
      </c>
      <c r="R168" s="236">
        <f>Q168*H168</f>
        <v>0.5291899000000001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188</v>
      </c>
      <c r="AT168" s="238" t="s">
        <v>123</v>
      </c>
      <c r="AU168" s="238" t="s">
        <v>81</v>
      </c>
      <c r="AY168" s="14" t="s">
        <v>120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188</v>
      </c>
      <c r="BM168" s="238" t="s">
        <v>260</v>
      </c>
    </row>
    <row r="169" spans="1:65" s="2" customFormat="1" ht="16.5" customHeight="1">
      <c r="A169" s="35"/>
      <c r="B169" s="36"/>
      <c r="C169" s="226" t="s">
        <v>261</v>
      </c>
      <c r="D169" s="226" t="s">
        <v>123</v>
      </c>
      <c r="E169" s="227" t="s">
        <v>262</v>
      </c>
      <c r="F169" s="228" t="s">
        <v>263</v>
      </c>
      <c r="G169" s="229" t="s">
        <v>159</v>
      </c>
      <c r="H169" s="230">
        <v>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39</v>
      </c>
      <c r="O169" s="88"/>
      <c r="P169" s="236">
        <f>O169*H169</f>
        <v>0</v>
      </c>
      <c r="Q169" s="236">
        <v>0.0137</v>
      </c>
      <c r="R169" s="236">
        <f>Q169*H169</f>
        <v>0.0137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188</v>
      </c>
      <c r="AT169" s="238" t="s">
        <v>123</v>
      </c>
      <c r="AU169" s="238" t="s">
        <v>81</v>
      </c>
      <c r="AY169" s="14" t="s">
        <v>120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188</v>
      </c>
      <c r="BM169" s="238" t="s">
        <v>264</v>
      </c>
    </row>
    <row r="170" spans="1:65" s="2" customFormat="1" ht="16.5" customHeight="1">
      <c r="A170" s="35"/>
      <c r="B170" s="36"/>
      <c r="C170" s="226" t="s">
        <v>246</v>
      </c>
      <c r="D170" s="226" t="s">
        <v>123</v>
      </c>
      <c r="E170" s="227" t="s">
        <v>265</v>
      </c>
      <c r="F170" s="228" t="s">
        <v>266</v>
      </c>
      <c r="G170" s="229" t="s">
        <v>159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39</v>
      </c>
      <c r="O170" s="88"/>
      <c r="P170" s="236">
        <f>O170*H170</f>
        <v>0</v>
      </c>
      <c r="Q170" s="236">
        <v>0.0137</v>
      </c>
      <c r="R170" s="236">
        <f>Q170*H170</f>
        <v>0.0137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188</v>
      </c>
      <c r="AT170" s="238" t="s">
        <v>123</v>
      </c>
      <c r="AU170" s="238" t="s">
        <v>81</v>
      </c>
      <c r="AY170" s="14" t="s">
        <v>120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188</v>
      </c>
      <c r="BM170" s="238" t="s">
        <v>267</v>
      </c>
    </row>
    <row r="171" spans="1:65" s="2" customFormat="1" ht="16.5" customHeight="1">
      <c r="A171" s="35"/>
      <c r="B171" s="36"/>
      <c r="C171" s="226" t="s">
        <v>268</v>
      </c>
      <c r="D171" s="226" t="s">
        <v>123</v>
      </c>
      <c r="E171" s="227" t="s">
        <v>269</v>
      </c>
      <c r="F171" s="228" t="s">
        <v>270</v>
      </c>
      <c r="G171" s="229" t="s">
        <v>126</v>
      </c>
      <c r="H171" s="230">
        <v>38.627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39</v>
      </c>
      <c r="O171" s="88"/>
      <c r="P171" s="236">
        <f>O171*H171</f>
        <v>0</v>
      </c>
      <c r="Q171" s="236">
        <v>0.0137</v>
      </c>
      <c r="R171" s="236">
        <f>Q171*H171</f>
        <v>0.5291899000000001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188</v>
      </c>
      <c r="AT171" s="238" t="s">
        <v>123</v>
      </c>
      <c r="AU171" s="238" t="s">
        <v>81</v>
      </c>
      <c r="AY171" s="14" t="s">
        <v>120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188</v>
      </c>
      <c r="BM171" s="238" t="s">
        <v>271</v>
      </c>
    </row>
    <row r="172" spans="1:65" s="2" customFormat="1" ht="16.5" customHeight="1">
      <c r="A172" s="35"/>
      <c r="B172" s="36"/>
      <c r="C172" s="226" t="s">
        <v>272</v>
      </c>
      <c r="D172" s="226" t="s">
        <v>123</v>
      </c>
      <c r="E172" s="227" t="s">
        <v>273</v>
      </c>
      <c r="F172" s="228" t="s">
        <v>274</v>
      </c>
      <c r="G172" s="229" t="s">
        <v>126</v>
      </c>
      <c r="H172" s="230">
        <v>38.627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39</v>
      </c>
      <c r="O172" s="88"/>
      <c r="P172" s="236">
        <f>O172*H172</f>
        <v>0</v>
      </c>
      <c r="Q172" s="236">
        <v>0.0137</v>
      </c>
      <c r="R172" s="236">
        <f>Q172*H172</f>
        <v>0.5291899000000001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188</v>
      </c>
      <c r="AT172" s="238" t="s">
        <v>123</v>
      </c>
      <c r="AU172" s="238" t="s">
        <v>81</v>
      </c>
      <c r="AY172" s="14" t="s">
        <v>120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188</v>
      </c>
      <c r="BM172" s="238" t="s">
        <v>275</v>
      </c>
    </row>
    <row r="173" spans="1:65" s="2" customFormat="1" ht="16.5" customHeight="1">
      <c r="A173" s="35"/>
      <c r="B173" s="36"/>
      <c r="C173" s="226" t="s">
        <v>276</v>
      </c>
      <c r="D173" s="226" t="s">
        <v>123</v>
      </c>
      <c r="E173" s="227" t="s">
        <v>277</v>
      </c>
      <c r="F173" s="228" t="s">
        <v>278</v>
      </c>
      <c r="G173" s="229" t="s">
        <v>126</v>
      </c>
      <c r="H173" s="230">
        <v>17.85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39</v>
      </c>
      <c r="O173" s="88"/>
      <c r="P173" s="236">
        <f>O173*H173</f>
        <v>0</v>
      </c>
      <c r="Q173" s="236">
        <v>0.0137</v>
      </c>
      <c r="R173" s="236">
        <f>Q173*H173</f>
        <v>0.244545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188</v>
      </c>
      <c r="AT173" s="238" t="s">
        <v>123</v>
      </c>
      <c r="AU173" s="238" t="s">
        <v>81</v>
      </c>
      <c r="AY173" s="14" t="s">
        <v>120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188</v>
      </c>
      <c r="BM173" s="238" t="s">
        <v>279</v>
      </c>
    </row>
    <row r="174" spans="1:65" s="2" customFormat="1" ht="16.5" customHeight="1">
      <c r="A174" s="35"/>
      <c r="B174" s="36"/>
      <c r="C174" s="226" t="s">
        <v>280</v>
      </c>
      <c r="D174" s="226" t="s">
        <v>123</v>
      </c>
      <c r="E174" s="227" t="s">
        <v>281</v>
      </c>
      <c r="F174" s="228" t="s">
        <v>229</v>
      </c>
      <c r="G174" s="229" t="s">
        <v>230</v>
      </c>
      <c r="H174" s="240"/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39</v>
      </c>
      <c r="O174" s="88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188</v>
      </c>
      <c r="AT174" s="238" t="s">
        <v>123</v>
      </c>
      <c r="AU174" s="238" t="s">
        <v>81</v>
      </c>
      <c r="AY174" s="14" t="s">
        <v>120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188</v>
      </c>
      <c r="BM174" s="238" t="s">
        <v>282</v>
      </c>
    </row>
    <row r="175" spans="1:63" s="12" customFormat="1" ht="22.8" customHeight="1">
      <c r="A175" s="12"/>
      <c r="B175" s="210"/>
      <c r="C175" s="211"/>
      <c r="D175" s="212" t="s">
        <v>73</v>
      </c>
      <c r="E175" s="224" t="s">
        <v>283</v>
      </c>
      <c r="F175" s="224" t="s">
        <v>284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SUM(P176:P179)</f>
        <v>0</v>
      </c>
      <c r="Q175" s="218"/>
      <c r="R175" s="219">
        <f>SUM(R176:R179)</f>
        <v>0.0127269</v>
      </c>
      <c r="S175" s="218"/>
      <c r="T175" s="220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81</v>
      </c>
      <c r="AT175" s="222" t="s">
        <v>73</v>
      </c>
      <c r="AU175" s="222" t="s">
        <v>79</v>
      </c>
      <c r="AY175" s="221" t="s">
        <v>120</v>
      </c>
      <c r="BK175" s="223">
        <f>SUM(BK176:BK179)</f>
        <v>0</v>
      </c>
    </row>
    <row r="176" spans="1:65" s="2" customFormat="1" ht="16.5" customHeight="1">
      <c r="A176" s="35"/>
      <c r="B176" s="36"/>
      <c r="C176" s="226" t="s">
        <v>285</v>
      </c>
      <c r="D176" s="226" t="s">
        <v>123</v>
      </c>
      <c r="E176" s="227" t="s">
        <v>286</v>
      </c>
      <c r="F176" s="228" t="s">
        <v>287</v>
      </c>
      <c r="G176" s="229" t="s">
        <v>126</v>
      </c>
      <c r="H176" s="230">
        <v>8.61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39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188</v>
      </c>
      <c r="AT176" s="238" t="s">
        <v>123</v>
      </c>
      <c r="AU176" s="238" t="s">
        <v>81</v>
      </c>
      <c r="AY176" s="14" t="s">
        <v>120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188</v>
      </c>
      <c r="BM176" s="238" t="s">
        <v>288</v>
      </c>
    </row>
    <row r="177" spans="1:65" s="2" customFormat="1" ht="16.5" customHeight="1">
      <c r="A177" s="35"/>
      <c r="B177" s="36"/>
      <c r="C177" s="226" t="s">
        <v>289</v>
      </c>
      <c r="D177" s="226" t="s">
        <v>123</v>
      </c>
      <c r="E177" s="227" t="s">
        <v>290</v>
      </c>
      <c r="F177" s="228" t="s">
        <v>291</v>
      </c>
      <c r="G177" s="229" t="s">
        <v>126</v>
      </c>
      <c r="H177" s="230">
        <v>8.61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39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188</v>
      </c>
      <c r="AT177" s="238" t="s">
        <v>123</v>
      </c>
      <c r="AU177" s="238" t="s">
        <v>81</v>
      </c>
      <c r="AY177" s="14" t="s">
        <v>120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188</v>
      </c>
      <c r="BM177" s="238" t="s">
        <v>292</v>
      </c>
    </row>
    <row r="178" spans="1:65" s="2" customFormat="1" ht="21.75" customHeight="1">
      <c r="A178" s="35"/>
      <c r="B178" s="36"/>
      <c r="C178" s="226" t="s">
        <v>293</v>
      </c>
      <c r="D178" s="226" t="s">
        <v>123</v>
      </c>
      <c r="E178" s="227" t="s">
        <v>294</v>
      </c>
      <c r="F178" s="228" t="s">
        <v>295</v>
      </c>
      <c r="G178" s="229" t="s">
        <v>126</v>
      </c>
      <c r="H178" s="230">
        <v>16.11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39</v>
      </c>
      <c r="O178" s="88"/>
      <c r="P178" s="236">
        <f>O178*H178</f>
        <v>0</v>
      </c>
      <c r="Q178" s="236">
        <v>0.00029</v>
      </c>
      <c r="R178" s="236">
        <f>Q178*H178</f>
        <v>0.0046719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188</v>
      </c>
      <c r="AT178" s="238" t="s">
        <v>123</v>
      </c>
      <c r="AU178" s="238" t="s">
        <v>81</v>
      </c>
      <c r="AY178" s="14" t="s">
        <v>120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188</v>
      </c>
      <c r="BM178" s="238" t="s">
        <v>296</v>
      </c>
    </row>
    <row r="179" spans="1:65" s="2" customFormat="1" ht="16.5" customHeight="1">
      <c r="A179" s="35"/>
      <c r="B179" s="36"/>
      <c r="C179" s="226" t="s">
        <v>297</v>
      </c>
      <c r="D179" s="226" t="s">
        <v>123</v>
      </c>
      <c r="E179" s="227" t="s">
        <v>298</v>
      </c>
      <c r="F179" s="228" t="s">
        <v>299</v>
      </c>
      <c r="G179" s="229" t="s">
        <v>126</v>
      </c>
      <c r="H179" s="230">
        <v>16.11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39</v>
      </c>
      <c r="O179" s="88"/>
      <c r="P179" s="236">
        <f>O179*H179</f>
        <v>0</v>
      </c>
      <c r="Q179" s="236">
        <v>0.0005</v>
      </c>
      <c r="R179" s="236">
        <f>Q179*H179</f>
        <v>0.008055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188</v>
      </c>
      <c r="AT179" s="238" t="s">
        <v>123</v>
      </c>
      <c r="AU179" s="238" t="s">
        <v>81</v>
      </c>
      <c r="AY179" s="14" t="s">
        <v>120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188</v>
      </c>
      <c r="BM179" s="238" t="s">
        <v>300</v>
      </c>
    </row>
    <row r="180" spans="1:63" s="12" customFormat="1" ht="22.8" customHeight="1">
      <c r="A180" s="12"/>
      <c r="B180" s="210"/>
      <c r="C180" s="211"/>
      <c r="D180" s="212" t="s">
        <v>73</v>
      </c>
      <c r="E180" s="224" t="s">
        <v>301</v>
      </c>
      <c r="F180" s="224" t="s">
        <v>302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P181</f>
        <v>0</v>
      </c>
      <c r="Q180" s="218"/>
      <c r="R180" s="219">
        <f>R181</f>
        <v>0</v>
      </c>
      <c r="S180" s="218"/>
      <c r="T180" s="22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81</v>
      </c>
      <c r="AT180" s="222" t="s">
        <v>73</v>
      </c>
      <c r="AU180" s="222" t="s">
        <v>79</v>
      </c>
      <c r="AY180" s="221" t="s">
        <v>120</v>
      </c>
      <c r="BK180" s="223">
        <f>BK181</f>
        <v>0</v>
      </c>
    </row>
    <row r="181" spans="1:65" s="2" customFormat="1" ht="16.5" customHeight="1">
      <c r="A181" s="35"/>
      <c r="B181" s="36"/>
      <c r="C181" s="226" t="s">
        <v>303</v>
      </c>
      <c r="D181" s="226" t="s">
        <v>123</v>
      </c>
      <c r="E181" s="227" t="s">
        <v>304</v>
      </c>
      <c r="F181" s="228" t="s">
        <v>305</v>
      </c>
      <c r="G181" s="229" t="s">
        <v>126</v>
      </c>
      <c r="H181" s="230">
        <v>220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39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188</v>
      </c>
      <c r="AT181" s="238" t="s">
        <v>123</v>
      </c>
      <c r="AU181" s="238" t="s">
        <v>81</v>
      </c>
      <c r="AY181" s="14" t="s">
        <v>120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188</v>
      </c>
      <c r="BM181" s="238" t="s">
        <v>306</v>
      </c>
    </row>
    <row r="182" spans="1:63" s="12" customFormat="1" ht="25.9" customHeight="1">
      <c r="A182" s="12"/>
      <c r="B182" s="210"/>
      <c r="C182" s="211"/>
      <c r="D182" s="212" t="s">
        <v>73</v>
      </c>
      <c r="E182" s="213" t="s">
        <v>307</v>
      </c>
      <c r="F182" s="213" t="s">
        <v>308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P183+P185+P188+P191+P193</f>
        <v>0</v>
      </c>
      <c r="Q182" s="218"/>
      <c r="R182" s="219">
        <f>R183+R185+R188+R191+R193</f>
        <v>0</v>
      </c>
      <c r="S182" s="218"/>
      <c r="T182" s="220">
        <f>T183+T185+T188+T191+T193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139</v>
      </c>
      <c r="AT182" s="222" t="s">
        <v>73</v>
      </c>
      <c r="AU182" s="222" t="s">
        <v>74</v>
      </c>
      <c r="AY182" s="221" t="s">
        <v>120</v>
      </c>
      <c r="BK182" s="223">
        <f>BK183+BK185+BK188+BK191+BK193</f>
        <v>0</v>
      </c>
    </row>
    <row r="183" spans="1:63" s="12" customFormat="1" ht="22.8" customHeight="1">
      <c r="A183" s="12"/>
      <c r="B183" s="210"/>
      <c r="C183" s="211"/>
      <c r="D183" s="212" t="s">
        <v>73</v>
      </c>
      <c r="E183" s="224" t="s">
        <v>309</v>
      </c>
      <c r="F183" s="224" t="s">
        <v>310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P184</f>
        <v>0</v>
      </c>
      <c r="Q183" s="218"/>
      <c r="R183" s="219">
        <f>R184</f>
        <v>0</v>
      </c>
      <c r="S183" s="218"/>
      <c r="T183" s="220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139</v>
      </c>
      <c r="AT183" s="222" t="s">
        <v>73</v>
      </c>
      <c r="AU183" s="222" t="s">
        <v>79</v>
      </c>
      <c r="AY183" s="221" t="s">
        <v>120</v>
      </c>
      <c r="BK183" s="223">
        <f>BK184</f>
        <v>0</v>
      </c>
    </row>
    <row r="184" spans="1:65" s="2" customFormat="1" ht="16.5" customHeight="1">
      <c r="A184" s="35"/>
      <c r="B184" s="36"/>
      <c r="C184" s="226" t="s">
        <v>311</v>
      </c>
      <c r="D184" s="226" t="s">
        <v>123</v>
      </c>
      <c r="E184" s="227" t="s">
        <v>312</v>
      </c>
      <c r="F184" s="228" t="s">
        <v>313</v>
      </c>
      <c r="G184" s="229" t="s">
        <v>314</v>
      </c>
      <c r="H184" s="230">
        <v>4893.306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39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315</v>
      </c>
      <c r="AT184" s="238" t="s">
        <v>123</v>
      </c>
      <c r="AU184" s="238" t="s">
        <v>81</v>
      </c>
      <c r="AY184" s="14" t="s">
        <v>120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315</v>
      </c>
      <c r="BM184" s="238" t="s">
        <v>316</v>
      </c>
    </row>
    <row r="185" spans="1:63" s="12" customFormat="1" ht="22.8" customHeight="1">
      <c r="A185" s="12"/>
      <c r="B185" s="210"/>
      <c r="C185" s="211"/>
      <c r="D185" s="212" t="s">
        <v>73</v>
      </c>
      <c r="E185" s="224" t="s">
        <v>317</v>
      </c>
      <c r="F185" s="224" t="s">
        <v>318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SUM(P186:P187)</f>
        <v>0</v>
      </c>
      <c r="Q185" s="218"/>
      <c r="R185" s="219">
        <f>SUM(R186:R187)</f>
        <v>0</v>
      </c>
      <c r="S185" s="218"/>
      <c r="T185" s="220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139</v>
      </c>
      <c r="AT185" s="222" t="s">
        <v>73</v>
      </c>
      <c r="AU185" s="222" t="s">
        <v>79</v>
      </c>
      <c r="AY185" s="221" t="s">
        <v>120</v>
      </c>
      <c r="BK185" s="223">
        <f>SUM(BK186:BK187)</f>
        <v>0</v>
      </c>
    </row>
    <row r="186" spans="1:65" s="2" customFormat="1" ht="16.5" customHeight="1">
      <c r="A186" s="35"/>
      <c r="B186" s="36"/>
      <c r="C186" s="226" t="s">
        <v>319</v>
      </c>
      <c r="D186" s="226" t="s">
        <v>123</v>
      </c>
      <c r="E186" s="227" t="s">
        <v>320</v>
      </c>
      <c r="F186" s="228" t="s">
        <v>321</v>
      </c>
      <c r="G186" s="229" t="s">
        <v>1</v>
      </c>
      <c r="H186" s="230">
        <v>4893.306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39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315</v>
      </c>
      <c r="AT186" s="238" t="s">
        <v>123</v>
      </c>
      <c r="AU186" s="238" t="s">
        <v>81</v>
      </c>
      <c r="AY186" s="14" t="s">
        <v>120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315</v>
      </c>
      <c r="BM186" s="238" t="s">
        <v>322</v>
      </c>
    </row>
    <row r="187" spans="1:65" s="2" customFormat="1" ht="16.5" customHeight="1">
      <c r="A187" s="35"/>
      <c r="B187" s="36"/>
      <c r="C187" s="226" t="s">
        <v>323</v>
      </c>
      <c r="D187" s="226" t="s">
        <v>123</v>
      </c>
      <c r="E187" s="227" t="s">
        <v>324</v>
      </c>
      <c r="F187" s="228" t="s">
        <v>325</v>
      </c>
      <c r="G187" s="229" t="s">
        <v>314</v>
      </c>
      <c r="H187" s="230">
        <v>4893.306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39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315</v>
      </c>
      <c r="AT187" s="238" t="s">
        <v>123</v>
      </c>
      <c r="AU187" s="238" t="s">
        <v>81</v>
      </c>
      <c r="AY187" s="14" t="s">
        <v>120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315</v>
      </c>
      <c r="BM187" s="238" t="s">
        <v>326</v>
      </c>
    </row>
    <row r="188" spans="1:63" s="12" customFormat="1" ht="22.8" customHeight="1">
      <c r="A188" s="12"/>
      <c r="B188" s="210"/>
      <c r="C188" s="211"/>
      <c r="D188" s="212" t="s">
        <v>73</v>
      </c>
      <c r="E188" s="224" t="s">
        <v>327</v>
      </c>
      <c r="F188" s="224" t="s">
        <v>328</v>
      </c>
      <c r="G188" s="211"/>
      <c r="H188" s="211"/>
      <c r="I188" s="214"/>
      <c r="J188" s="225">
        <f>BK188</f>
        <v>0</v>
      </c>
      <c r="K188" s="211"/>
      <c r="L188" s="216"/>
      <c r="M188" s="217"/>
      <c r="N188" s="218"/>
      <c r="O188" s="218"/>
      <c r="P188" s="219">
        <f>SUM(P189:P190)</f>
        <v>0</v>
      </c>
      <c r="Q188" s="218"/>
      <c r="R188" s="219">
        <f>SUM(R189:R190)</f>
        <v>0</v>
      </c>
      <c r="S188" s="218"/>
      <c r="T188" s="22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139</v>
      </c>
      <c r="AT188" s="222" t="s">
        <v>73</v>
      </c>
      <c r="AU188" s="222" t="s">
        <v>79</v>
      </c>
      <c r="AY188" s="221" t="s">
        <v>120</v>
      </c>
      <c r="BK188" s="223">
        <f>SUM(BK189:BK190)</f>
        <v>0</v>
      </c>
    </row>
    <row r="189" spans="1:65" s="2" customFormat="1" ht="16.5" customHeight="1">
      <c r="A189" s="35"/>
      <c r="B189" s="36"/>
      <c r="C189" s="226" t="s">
        <v>329</v>
      </c>
      <c r="D189" s="226" t="s">
        <v>123</v>
      </c>
      <c r="E189" s="227" t="s">
        <v>330</v>
      </c>
      <c r="F189" s="228" t="s">
        <v>331</v>
      </c>
      <c r="G189" s="229" t="s">
        <v>314</v>
      </c>
      <c r="H189" s="230">
        <v>4893.306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39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315</v>
      </c>
      <c r="AT189" s="238" t="s">
        <v>123</v>
      </c>
      <c r="AU189" s="238" t="s">
        <v>81</v>
      </c>
      <c r="AY189" s="14" t="s">
        <v>120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315</v>
      </c>
      <c r="BM189" s="238" t="s">
        <v>332</v>
      </c>
    </row>
    <row r="190" spans="1:65" s="2" customFormat="1" ht="16.5" customHeight="1">
      <c r="A190" s="35"/>
      <c r="B190" s="36"/>
      <c r="C190" s="226" t="s">
        <v>333</v>
      </c>
      <c r="D190" s="226" t="s">
        <v>123</v>
      </c>
      <c r="E190" s="227" t="s">
        <v>334</v>
      </c>
      <c r="F190" s="228" t="s">
        <v>335</v>
      </c>
      <c r="G190" s="229" t="s">
        <v>314</v>
      </c>
      <c r="H190" s="230">
        <v>4893.306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39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315</v>
      </c>
      <c r="AT190" s="238" t="s">
        <v>123</v>
      </c>
      <c r="AU190" s="238" t="s">
        <v>81</v>
      </c>
      <c r="AY190" s="14" t="s">
        <v>120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315</v>
      </c>
      <c r="BM190" s="238" t="s">
        <v>336</v>
      </c>
    </row>
    <row r="191" spans="1:63" s="12" customFormat="1" ht="22.8" customHeight="1">
      <c r="A191" s="12"/>
      <c r="B191" s="210"/>
      <c r="C191" s="211"/>
      <c r="D191" s="212" t="s">
        <v>73</v>
      </c>
      <c r="E191" s="224" t="s">
        <v>337</v>
      </c>
      <c r="F191" s="224" t="s">
        <v>338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139</v>
      </c>
      <c r="AT191" s="222" t="s">
        <v>73</v>
      </c>
      <c r="AU191" s="222" t="s">
        <v>79</v>
      </c>
      <c r="AY191" s="221" t="s">
        <v>120</v>
      </c>
      <c r="BK191" s="223">
        <f>BK192</f>
        <v>0</v>
      </c>
    </row>
    <row r="192" spans="1:65" s="2" customFormat="1" ht="16.5" customHeight="1">
      <c r="A192" s="35"/>
      <c r="B192" s="36"/>
      <c r="C192" s="226" t="s">
        <v>339</v>
      </c>
      <c r="D192" s="226" t="s">
        <v>123</v>
      </c>
      <c r="E192" s="227" t="s">
        <v>340</v>
      </c>
      <c r="F192" s="228" t="s">
        <v>341</v>
      </c>
      <c r="G192" s="229" t="s">
        <v>314</v>
      </c>
      <c r="H192" s="230">
        <v>4893.306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39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315</v>
      </c>
      <c r="AT192" s="238" t="s">
        <v>123</v>
      </c>
      <c r="AU192" s="238" t="s">
        <v>81</v>
      </c>
      <c r="AY192" s="14" t="s">
        <v>120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315</v>
      </c>
      <c r="BM192" s="238" t="s">
        <v>342</v>
      </c>
    </row>
    <row r="193" spans="1:63" s="12" customFormat="1" ht="22.8" customHeight="1">
      <c r="A193" s="12"/>
      <c r="B193" s="210"/>
      <c r="C193" s="211"/>
      <c r="D193" s="212" t="s">
        <v>73</v>
      </c>
      <c r="E193" s="224" t="s">
        <v>343</v>
      </c>
      <c r="F193" s="224" t="s">
        <v>344</v>
      </c>
      <c r="G193" s="211"/>
      <c r="H193" s="211"/>
      <c r="I193" s="214"/>
      <c r="J193" s="225">
        <f>BK193</f>
        <v>0</v>
      </c>
      <c r="K193" s="211"/>
      <c r="L193" s="216"/>
      <c r="M193" s="217"/>
      <c r="N193" s="218"/>
      <c r="O193" s="218"/>
      <c r="P193" s="219">
        <f>P194</f>
        <v>0</v>
      </c>
      <c r="Q193" s="218"/>
      <c r="R193" s="219">
        <f>R194</f>
        <v>0</v>
      </c>
      <c r="S193" s="218"/>
      <c r="T193" s="220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139</v>
      </c>
      <c r="AT193" s="222" t="s">
        <v>73</v>
      </c>
      <c r="AU193" s="222" t="s">
        <v>79</v>
      </c>
      <c r="AY193" s="221" t="s">
        <v>120</v>
      </c>
      <c r="BK193" s="223">
        <f>BK194</f>
        <v>0</v>
      </c>
    </row>
    <row r="194" spans="1:65" s="2" customFormat="1" ht="21.75" customHeight="1">
      <c r="A194" s="35"/>
      <c r="B194" s="36"/>
      <c r="C194" s="226" t="s">
        <v>345</v>
      </c>
      <c r="D194" s="226" t="s">
        <v>123</v>
      </c>
      <c r="E194" s="227" t="s">
        <v>346</v>
      </c>
      <c r="F194" s="228" t="s">
        <v>347</v>
      </c>
      <c r="G194" s="229" t="s">
        <v>314</v>
      </c>
      <c r="H194" s="230">
        <v>4893.306</v>
      </c>
      <c r="I194" s="231"/>
      <c r="J194" s="232">
        <f>ROUND(I194*H194,2)</f>
        <v>0</v>
      </c>
      <c r="K194" s="233"/>
      <c r="L194" s="41"/>
      <c r="M194" s="252" t="s">
        <v>1</v>
      </c>
      <c r="N194" s="253" t="s">
        <v>39</v>
      </c>
      <c r="O194" s="254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315</v>
      </c>
      <c r="AT194" s="238" t="s">
        <v>123</v>
      </c>
      <c r="AU194" s="238" t="s">
        <v>81</v>
      </c>
      <c r="AY194" s="14" t="s">
        <v>120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315</v>
      </c>
      <c r="BM194" s="238" t="s">
        <v>348</v>
      </c>
    </row>
    <row r="195" spans="1:31" s="2" customFormat="1" ht="6.95" customHeight="1">
      <c r="A195" s="35"/>
      <c r="B195" s="63"/>
      <c r="C195" s="64"/>
      <c r="D195" s="64"/>
      <c r="E195" s="64"/>
      <c r="F195" s="64"/>
      <c r="G195" s="64"/>
      <c r="H195" s="64"/>
      <c r="I195" s="174"/>
      <c r="J195" s="64"/>
      <c r="K195" s="64"/>
      <c r="L195" s="41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password="CC35" sheet="1" objects="1" scenarios="1" formatColumns="0" formatRows="0" autoFilter="0"/>
  <autoFilter ref="C128:K194"/>
  <mergeCells count="6">
    <mergeCell ref="E7:H7"/>
    <mergeCell ref="E16:H16"/>
    <mergeCell ref="E25:H25"/>
    <mergeCell ref="E85:H85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Jana-PC\Jana</cp:lastModifiedBy>
  <dcterms:created xsi:type="dcterms:W3CDTF">2021-10-20T09:33:58Z</dcterms:created>
  <dcterms:modified xsi:type="dcterms:W3CDTF">2021-10-20T09:34:01Z</dcterms:modified>
  <cp:category/>
  <cp:version/>
  <cp:contentType/>
  <cp:contentStatus/>
</cp:coreProperties>
</file>