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filterPrivacy="1"/>
  <bookViews>
    <workbookView xWindow="65428" yWindow="65428" windowWidth="23256" windowHeight="12576" tabRatio="687" firstSheet="1" activeTab="2"/>
  </bookViews>
  <sheets>
    <sheet name="Celková nabídková cena" sheetId="1" r:id="rId1"/>
    <sheet name="Cena Vytvoření služby" sheetId="5" r:id="rId2"/>
    <sheet name="Cena cloudových služeb" sheetId="10" r:id="rId3"/>
    <sheet name="Cena Pilotních služeb" sheetId="13" r:id="rId4"/>
    <sheet name="Cena Služeb provozu" sheetId="6" r:id="rId5"/>
    <sheet name="Cena Služeb rozvoje" sheetId="7" r:id="rId6"/>
    <sheet name="Pokyny k vyplnění" sheetId="4"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<sst xmlns="http://schemas.openxmlformats.org/spreadsheetml/2006/main" count="349" uniqueCount="235">
  <si>
    <t>DPH</t>
  </si>
  <si>
    <t>Cena s DPH</t>
  </si>
  <si>
    <t>Celková nabídková cena</t>
  </si>
  <si>
    <t>Cena bez DPH</t>
  </si>
  <si>
    <t>DPH 21%</t>
  </si>
  <si>
    <t xml:space="preserve">Název </t>
  </si>
  <si>
    <t>ŽLUTĚ PODBARVENÁ POLE DOPLNÍ DODAVATEL</t>
  </si>
  <si>
    <t>Stanovení celkové nabídkové ceny</t>
  </si>
  <si>
    <t>ID služby</t>
  </si>
  <si>
    <t>Název služby</t>
  </si>
  <si>
    <t>1 MD rozvojových prací - hodnota nezávisle na roli</t>
  </si>
  <si>
    <t>Předpokládaný kalkulovaný počet MD/rok</t>
  </si>
  <si>
    <t>ŽLUTĚ PODBARVENÉ POLE DOPLNÍ DODAVATEL</t>
  </si>
  <si>
    <t>BAREVNĚ ODLIŠENÉ POLE JE POUŽITO PRO STANOVENÍ CELKOVÉ NABÍDKOVÉ CENY</t>
  </si>
  <si>
    <t>Formulář pro stanovení nabídkové ceny</t>
  </si>
  <si>
    <t>Příloha č. 4 Zadávací dokumentace</t>
  </si>
  <si>
    <t>IS01-IS04</t>
  </si>
  <si>
    <t>Poskytování součinnosti</t>
  </si>
  <si>
    <t>Programové/projektové řízení</t>
  </si>
  <si>
    <t>Správa dokumentace</t>
  </si>
  <si>
    <t>Další administrativní činnosti</t>
  </si>
  <si>
    <t>A01</t>
  </si>
  <si>
    <t>A03</t>
  </si>
  <si>
    <t>A04</t>
  </si>
  <si>
    <t>A05</t>
  </si>
  <si>
    <t>A06</t>
  </si>
  <si>
    <t>A07</t>
  </si>
  <si>
    <t>A08</t>
  </si>
  <si>
    <t>Způsob stanovení ceny</t>
  </si>
  <si>
    <t>Jednotka</t>
  </si>
  <si>
    <t>Počet let pro stanovení Modelové ceny Služeb</t>
  </si>
  <si>
    <t>Modelová cena Služeb za (36 měsíců) 3 roky (bez DPH)</t>
  </si>
  <si>
    <t>Modelová cena Služeb za 36 měsíců (s DPH)</t>
  </si>
  <si>
    <t>Cena služby za 1 kalendářní rok (bez DPH)</t>
  </si>
  <si>
    <t>IS01</t>
  </si>
  <si>
    <t>A09</t>
  </si>
  <si>
    <t>A10</t>
  </si>
  <si>
    <t>A12</t>
  </si>
  <si>
    <t>A13</t>
  </si>
  <si>
    <t>IS02</t>
  </si>
  <si>
    <t>A14</t>
  </si>
  <si>
    <t>A15</t>
  </si>
  <si>
    <t>A16</t>
  </si>
  <si>
    <t>Vyhodnocení SLA parametrů provozu</t>
  </si>
  <si>
    <t>A17</t>
  </si>
  <si>
    <t>Zajištění 2. a 3. úrovně podpory Service Desku</t>
  </si>
  <si>
    <t>Školení uživatelů</t>
  </si>
  <si>
    <t>Realizovaná kopie</t>
  </si>
  <si>
    <t>Modelový počet aktivit/rok</t>
  </si>
  <si>
    <t>Test obnovy</t>
  </si>
  <si>
    <t>Ocenění 1 MD poskytnutí součinnosti</t>
  </si>
  <si>
    <t>Paušální cena aktivity za měsíc</t>
  </si>
  <si>
    <t>Aktivita  v kalendářním měsíci</t>
  </si>
  <si>
    <t>Ocenění 1 MD školení uživatelů</t>
  </si>
  <si>
    <t>MD (8 Hod)</t>
  </si>
  <si>
    <t>Celková modelová cena služeb</t>
  </si>
  <si>
    <t>List v souboru</t>
  </si>
  <si>
    <t>Položka k vyplnění</t>
  </si>
  <si>
    <t>Pokyny</t>
  </si>
  <si>
    <t>OBECNÉ</t>
  </si>
  <si>
    <t>v tomto listu nejsou položky k vyplnění</t>
  </si>
  <si>
    <t>Obecně</t>
  </si>
  <si>
    <t>Cena Služeb provozu</t>
  </si>
  <si>
    <t>Cena Služeb rozvoje</t>
  </si>
  <si>
    <t>* V souladu se zadávacími podmínkami nesmí být cena vyšší než 12000 Kč bez DPH</t>
  </si>
  <si>
    <t>Infrastrukturní služby (IaaS)</t>
  </si>
  <si>
    <t>Platformové služby (PaaS)</t>
  </si>
  <si>
    <t>Softwarové služby (SaaS)</t>
  </si>
  <si>
    <t>Bezserverové služby (FaaS)</t>
  </si>
  <si>
    <t>Celková cena za cloudové služby</t>
  </si>
  <si>
    <t>Procento celkové ceny k fakturaci za dílčí plnění</t>
  </si>
  <si>
    <t>PAP= Pilotní a akceptační provoz</t>
  </si>
  <si>
    <t>Období plnění</t>
  </si>
  <si>
    <t>Odhadovaný počet jednotek služby za jeden měsíc intenzivního provozu</t>
  </si>
  <si>
    <t>Odhadovaný počet jednotek služby za jeden měsíc běžného provozu</t>
  </si>
  <si>
    <t>Pilotní a akceptační provoz (PAP)</t>
  </si>
  <si>
    <t>Infrastrukturní služby (IaaS) celkem</t>
  </si>
  <si>
    <t>Platformové služby (PaaS) celkem</t>
  </si>
  <si>
    <t>Softwarové služby (SaaS) celkem</t>
  </si>
  <si>
    <t>Bezserverové služby (FaaS) celkem</t>
  </si>
  <si>
    <t>Nerozlišené služby - celkem</t>
  </si>
  <si>
    <t>1. rok produčního provozu</t>
  </si>
  <si>
    <t>2.rok produčního provozu</t>
  </si>
  <si>
    <t>3. rok produčního provozu</t>
  </si>
  <si>
    <t>Celková modelová cena za 3 roky produčního provozu (bez DPH)</t>
  </si>
  <si>
    <t>Celková (modelová) cena Služeb rozvoje</t>
  </si>
  <si>
    <t>Kalkulovaná cena/rok (bez DPH)</t>
  </si>
  <si>
    <t>Jednotková cena (bez DPH)</t>
  </si>
  <si>
    <t>Vlastní provoz a správa služby GT FOTO</t>
  </si>
  <si>
    <t>Služby provozu řešení služby GT FOTO ve členění na:</t>
  </si>
  <si>
    <t>Ocenění jedné realizované kopie služby GT FOTO z PROD do TEST prostředí</t>
  </si>
  <si>
    <t xml:space="preserve">Pravidelné testování služby GT FOTO </t>
  </si>
  <si>
    <t>Bezpečnostní aktualizace služby GT FOTO</t>
  </si>
  <si>
    <t>Provozní aktualizace služby GT FOTO</t>
  </si>
  <si>
    <t>Optimalizace chodu služby GT FOTO</t>
  </si>
  <si>
    <t>Bezpečnostní monitoring provozu služby GT FOTO</t>
  </si>
  <si>
    <t>Provozní monitoring provozu služby GT FOTO</t>
  </si>
  <si>
    <t>Aktualizace dat/pořízení kopie dat</t>
  </si>
  <si>
    <t>Opravy chyb služby GT FOTO</t>
  </si>
  <si>
    <t xml:space="preserve"> - Údržba  služby GT FOTO</t>
  </si>
  <si>
    <t xml:space="preserve"> - Dohled a monitoring služby GT FOTO</t>
  </si>
  <si>
    <t>Modelová cena Služeb rozvoje za 12 měsíců celkem (bez DPH)</t>
  </si>
  <si>
    <t>Modelová cena za 12 měsíců (s DPH)</t>
  </si>
  <si>
    <t>ID aktivity</t>
  </si>
  <si>
    <t>Cena Pilotních služeb</t>
  </si>
  <si>
    <t>Bezpečnostní aktualizace služby GT FOTO</t>
  </si>
  <si>
    <t>Provozní aktualizace služby GT FOTO</t>
  </si>
  <si>
    <t>Optimalizace chodu služby GT FOTO</t>
  </si>
  <si>
    <t>Bezpečnostní monitoring  služby GT FOTO</t>
  </si>
  <si>
    <t>A11</t>
  </si>
  <si>
    <t>Paušální měsíční cena Služeb provozu</t>
  </si>
  <si>
    <t>Cena jednorázových služeb</t>
  </si>
  <si>
    <t>Jednotlivé hodnoty, uvedené v listu celková nabídková cena, jsou přebírány z ostatních listů v tomto souboru. Struktura stanovené Celkové nabídkové ceny odpovídá jednotlivým částem plnění veřejné zakázky:</t>
  </si>
  <si>
    <t>Cena cloudových služeb</t>
  </si>
  <si>
    <t>Velikost fotografie:</t>
  </si>
  <si>
    <t xml:space="preserve">15 MB </t>
  </si>
  <si>
    <t>Sloupec Cena za 1 MD (bez DPH)*</t>
  </si>
  <si>
    <t>Modelová cena Služeb rozvoje za 36 měsíců celkem (s DPH)</t>
  </si>
  <si>
    <t>Modelová cena Služeb rozvoje za 12 měsíců celkem (s DPH)</t>
  </si>
  <si>
    <t>Modelová cena Služeb rozvoje za 36 měsíců celkem (bez DPH)</t>
  </si>
  <si>
    <t>Doplňující údaje ke scénáři pro vyčíslení odhadované ceny cloudových služeb</t>
  </si>
  <si>
    <t>Cloudová služba - název</t>
  </si>
  <si>
    <t>Název</t>
  </si>
  <si>
    <t>Cloudové služby</t>
  </si>
  <si>
    <t>Parametry scénáře</t>
  </si>
  <si>
    <t>Název aktivity</t>
  </si>
  <si>
    <t>Paušální měsíční cena Pilotní části služeb</t>
  </si>
  <si>
    <t>Celková modelová cena Pilotní části služeb</t>
  </si>
  <si>
    <t>Cena jednotkových aktivit</t>
  </si>
  <si>
    <t>Cena Pilotní části služeb</t>
  </si>
  <si>
    <t>Ocenění jedné realizované kopie dat služby GT FOTO z PROD do TEST prostředí</t>
  </si>
  <si>
    <t>Monitoring provozu služby GT FOTO</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</si>
  <si>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3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Služeb provozu v daném kalendářním roce, při zohlednění  modelového počtu jednotlivých aktivit poskytovaných jednorázově.</t>
  </si>
  <si>
    <t>IS03</t>
  </si>
  <si>
    <t>IS04</t>
  </si>
  <si>
    <t>IS07</t>
  </si>
  <si>
    <t xml:space="preserve"> - Poskytování cloudových služeb</t>
  </si>
  <si>
    <t>Ocenění realizace jednoho kompletního  testu obnovy služby GT FOTO</t>
  </si>
  <si>
    <t>Ocenění realizace jednoho pravidelného  testu služby GT FOTO</t>
  </si>
  <si>
    <t>A04-1</t>
  </si>
  <si>
    <t>A04-2</t>
  </si>
  <si>
    <t>Realizace kompletního testu obnovy služby GT FOTO</t>
  </si>
  <si>
    <t>Test služby GT FOTO</t>
  </si>
  <si>
    <t>A18</t>
  </si>
  <si>
    <t>A19</t>
  </si>
  <si>
    <t>A20</t>
  </si>
  <si>
    <t>Poskytování cloudových služeb pro provoz a rozvoj služby GT FOTO</t>
  </si>
  <si>
    <t>Správa cloudových služeb pro provoz a rozvoj služby GT FOTO a reporting čerpání cloudových služeb</t>
  </si>
  <si>
    <t>Je na samostatném listu Cena cloudových služeb</t>
  </si>
  <si>
    <t>Funkční testy</t>
  </si>
  <si>
    <t>Uživatelské testy</t>
  </si>
  <si>
    <t>Integrační testy</t>
  </si>
  <si>
    <t>Testy interní integrity dat</t>
  </si>
  <si>
    <t>Bezpečnostní testy</t>
  </si>
  <si>
    <t>Ocenění jednoho provedení testů</t>
  </si>
  <si>
    <t>Jedno provedení testů</t>
  </si>
  <si>
    <t>*</t>
  </si>
  <si>
    <t xml:space="preserve"> - Uživatelská podpora služby GT FOTO</t>
  </si>
  <si>
    <t>Cena Služeb rozvoje v rámci Pilotních služeb (P01 - A13)</t>
  </si>
  <si>
    <t>Odhadovaná cena/hodnota  za 12 měsíců PAP (4 měs. intenzivního a 8 měs. běžného provozu) bez DPH/počet fotografií</t>
  </si>
  <si>
    <t>Odhadovaná cena/hodnota produčního provozu za 12 měsíců  (4 měs. intenzivního a 8 měs. běžného provozu) bez DPH/počet fotografií</t>
  </si>
  <si>
    <t>Cena zátěžových testů bude uvedena pro 800 současně pracujících zaměstnanců Objednatele, 20 000 současně pracujících uživatelů typu žadatel a 10 typových transakcí celkem za oba typy uživatelů</t>
  </si>
  <si>
    <t>Uživatelé  pracují převážně v pracovních dnech  době mezi 8:00 a 16:00</t>
  </si>
  <si>
    <t>Měsíční paušální ceny pro účely kreditace</t>
  </si>
  <si>
    <t>Cena cloudových služeb za dobu Pilotního a akceptačního provozu (modelová cena)</t>
  </si>
  <si>
    <t>Cena Služeb rozvoje  za dobu Pilotního a akceptačního provozu</t>
  </si>
  <si>
    <t>Jednorázová cena  (bez DPH)</t>
  </si>
  <si>
    <t>** Pokud poskytované cloudové služby nespadají do žádné z výše uvedených kategorií anebo z povahy nabízeného řešení služby není možné anebo vhodné rozdělit, je možné je uvést v části Nerozlišené služby.</t>
  </si>
  <si>
    <r>
      <t xml:space="preserve">Modelová cena za 12 měsíců </t>
    </r>
    <r>
      <rPr>
        <b/>
        <sz val="11"/>
        <color rgb="FFFF0000"/>
        <rFont val="Calibri"/>
        <family val="2"/>
        <scheme val="minor"/>
      </rPr>
      <t>(bez DPH)</t>
    </r>
  </si>
  <si>
    <r>
      <t>Cena za 1 MD (bez DPH)</t>
    </r>
    <r>
      <rPr>
        <b/>
        <sz val="11"/>
        <rFont val="Calibri"/>
        <family val="2"/>
        <scheme val="minor"/>
      </rPr>
      <t>*</t>
    </r>
  </si>
  <si>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</si>
  <si>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Dodavatel uvede seznam používaných cloudových služeb, které bude využívat pro poskytování služby GT FOTO. Dodavatel uvede v jednotlivých řádcích název cloudové služby, jednotku, která je zpoplatněna a cenu této jednotky. Dále uvede odhadovaný počet jednotek, který bude v dané fázi projektu třeba pro plnění služby GT FOTO dle parametrů uvedených v zeleně vybarvených řádcích 4-13 tabulky s přihlédnutím k doplňujícím údajům ke scénáři pro vyčíslení odhadované ceny cloudových služeb uvedeným pod tabulkou. V řádcích 14 až 17 uvede dodavatel další vlastní parametry  (parametry služeb stanovené dodavatelem), které též zohlední v odhadu počtu jednotek.
Tabulka pracuje s dvěma hodnotami zátěže, zátěž běžným provozem a intenzivním provozem. Pro každý typ provozu a danou fázi plnění  jsou pak uvedeny: počet registrovaných uživatelů - žadatelů, maximální počet současně pracujících uživatelů - žadatelů, počet registrovaných pracovníků zadavatele, maximální počet současně pracujících pracovníků zadavatele, počet fotografií vložených, počet prohlédnutých/stažených fotografií, počet zobrazených miniatur, počet zadaných úkolů, počet fotografií v archivu z předchozího roku, počet fotografií na konci roku celkem (tzv. styčné parametry Objednatele). 
Cena cloudových služeb vypočtená dle této tabulky je modelová. Skutečná cena služeb bude hrazena dle skutečného čerpání cloudových služeb (za podmínek dále popsaných).
Styčné parametry Objednatele slouží k stanovení odhadovanému počtu jednotek služby.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t>
  </si>
  <si>
    <t>Parametr 1 stanovený Poskytovatelem, Parametr 2 stanovený Poskytovatelem, Parametr 3 stanovený Poskytovatelem, Parametr 4 stanovený Poskytovatelem</t>
  </si>
  <si>
    <t>V těchto řádcích jsou tzv. styčné parametry služeb stanovené dodavatelem/Poskytovatelem (dále jen "styčné parametry Poskytovatele"), které slouží k stanovení odhadovanému počtu jednotek služby. Dodavatel/ Poskytovatel doplní jejich název (sloupec A) a jejich hodnoty odvozené ze styčných parametrů Objednatele. Musí se jednat o hodnoty, které jsou v cloudu měřitelné, budou součástí standardního reportu  – např. spotřeba diskové paměti, potřebný výkon, objem downloadovaných dat, objem uploadovaných dat, potřebná velikost paměti RAM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</si>
  <si>
    <t xml:space="preserve">Celková cena Vytvoření služby GT FOTO </t>
  </si>
  <si>
    <t>Cena vytvoření serverové části služby GT FOTO včetně webových služeb a integrace s okolím</t>
  </si>
  <si>
    <t>Cena vytvoření mobilní aplikace pro iOS i Android</t>
  </si>
  <si>
    <t>FAKTURACE Vytvoření služby GT FOTO</t>
  </si>
  <si>
    <t>Implementace Požadovaných služeb včetně Finální akceptace (v rámci Pilotního a akceptačního provozu)</t>
  </si>
  <si>
    <t>Analytická a přípravná fáze</t>
  </si>
  <si>
    <t>Vlastní Implementace (implementace Kritických služeb)</t>
  </si>
  <si>
    <t>Název jednotky pro kalkulaci ceny služby*</t>
  </si>
  <si>
    <t>Cena jednotky služby (bez DPH)*</t>
  </si>
  <si>
    <t>Počet registrovaných uživatelů - žadatelů***</t>
  </si>
  <si>
    <t>Maximální počet současně pracujících uživatelů - žadatelů***</t>
  </si>
  <si>
    <t>Počet registrovaných pracovníků zadavatele***</t>
  </si>
  <si>
    <t>Maximální počet současně pracujících pracovníků zadavatele***</t>
  </si>
  <si>
    <t>Počet fotografií vložených***</t>
  </si>
  <si>
    <t>Počet prohlédnutých/stažených fotografií***</t>
  </si>
  <si>
    <t>Počet zobrazených miniatur***</t>
  </si>
  <si>
    <t>Počet zadaných úkolů***</t>
  </si>
  <si>
    <t>Počet fotografií v archivu z předchozího roku***</t>
  </si>
  <si>
    <t>Počet fotografií na konci roku celkem***</t>
  </si>
  <si>
    <t>Parametr 1 stanovený Poskytovatelem****</t>
  </si>
  <si>
    <t>Parametr 2 stanovený Poskytovatelem****</t>
  </si>
  <si>
    <t>Parametr 3 stanovený Poskytovatelem****</t>
  </si>
  <si>
    <t>Parametr 4 stanovený Poskytovatelem****</t>
  </si>
  <si>
    <t>Nerozlišené služby**</t>
  </si>
  <si>
    <t>* Jednotka pro kalkulaci ceny služby a cena jednotky služby ve sloupci B a C budou využity jako sazebník pro kalkulaci ceny skutečně odebíraných cloudových služeb ve vyhodnocovacím období (vyhodnocovacím obdobím je 1 měsíc).</t>
  </si>
  <si>
    <t>Cena aktivity/rok (bez DPH)</t>
  </si>
  <si>
    <t xml:space="preserve"> - Provoz  a správa Služby GT FOTO ve členění na:</t>
  </si>
  <si>
    <t>Zátěžové testy*</t>
  </si>
  <si>
    <t>Dodavatel vyplní pouze žlutá pole.  Celková cena Vytvoření služby GF FOTO pak bude hrazena po dokončení částí Vytvoření služby GF FOTO označených v řádcích 9 až 11 podílem na celkové ceně Vytvoření služby GF FOTO stanoveným ve sloupci Procento celkové ceny k fakturaci za dílčí plnění. (Tj. dodavatel neuvádí skutečnou cenu např. Analytické a přípravné fáze, ta je celá zahrnuta v celkové ceně Vytvoření služby GF FOTO. Hodnota položky je stanovena pevným procentuálním podílem, který je zadavatel/objednatel ochoten po ukončení konkrétní fáze uhradit.) Z hodnoty položky takto vypočítané (procentuálním podílem) je počítána kreditace dle Přílohy č. 1 Smlouvy (kde je označena jako "cena fáze").</t>
  </si>
  <si>
    <t>Pozn. Cena Akceptační části služeb Pilotního a akceptačního provozu je zahrnuta v ceně Vytvoření služby GF FOTO.</t>
  </si>
  <si>
    <t>1 MD rozvojových prací - hodnota nezávisle na roli**</t>
  </si>
  <si>
    <t>** Cena za MD dle této položky se použije pro ocenění MD služby Exit.</t>
  </si>
  <si>
    <t>Dodavatel uvede cenu Vytvoření služby GT FOTO v rozlišení na i) Cena vytvoření serverové části služby GT FOTO včetně webových služeb a integrace s okolím a ii) Cena vytvoření mobilní aplikace pro iOS i Android. Ty v součtu tvoří celkovou cenu  Vytvoření služby GT FOTO. Celková cena Vytvoření služby GT FOTO zahrnuje jak implementaci všech požadovaných dílčích služeb a funkcí, tak požadovanou vytvoření a průběžnou aktualizaci předepsané dokumentace  a školení. Cena zahrnuje i další nezbytné aktivity - zajištění testovacích dat, návrh a provedení potřebných testů, školení uživatelů v rozsahu uvedeném v ZD a samozřejmě nezbytné projektové řízení a vedení projektové dokumentace.
Tento list obsahuje též část "FAKTURACE Vytvoření služby GT FOTO", v níž je automatickým výpočtem rozdělena celková cena Vytvoření služby GF FOTO na části i) Analytická a přípravná fáze, ii) Vlastní Implementace (implementace Kritických služeb), iii) Implementace Požadovaných služeb včetně Finální akceptace (v rámci Pilotního a akceptačního provozu). Celková cena Vytvoření služby GF FOTO pak bude hrazena po dokončení částí Vytvoření služby GF FOTO označených v řádcích 9 až 11 podílem na celkové ceně Vytvoření služby GF FOTO stanoveným ve sloupci Procento celkové ceny k fakturaci za dílčí plnění. (Tj. dodavatel neuvádí skutečnou cenu např. Analytické a přípravné fáze, ta je celá zahrnuta v celkové ceně Vytvoření služby GF FOTO. Hodnota položky je stanovena pevným procentuálním podílem, který je Zadavatel/Objednatel ochoten po ukončení konkrétní fáze uhradit.) Fakticky se tak jedná o Zadavatelem stanovené pevn Z hodnoty položky takto vypočítané (procentuálním podílem) je počítána kreditace dle Přílohy č. 1 Smlouvy (kde je označena jako "cena fáze").é milníky a podíly z celkové ceny Vytvoření služby GF FOTO, které je ve vztahu k takovým milníkům ochoten uhradit.  Z hodnoty položky takto vypočítané (procentuálním podílem) je počítána kreditace dle Přílohy č. 1 Smlouvy (kde je označena jako "cena fáze").</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</si>
  <si>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1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Pilotních služeb v daném kalendářním roce, při zohlednění  modelového počtu jednotlivých aktivit poskytovaných jednorázově.
Cena Akceptační části služeb Pilotního a akceptačního provozu je zahrnuta v ceně Vytvoření služby GF FOTO.</t>
  </si>
  <si>
    <t>Cena Vytvoření služby</t>
  </si>
  <si>
    <t>Změny cen cloudových služeb</t>
  </si>
  <si>
    <r>
      <t>1.1. Jednotková cena cloudových služeb se v případě návrhu Poskytovatele zvýší o míru nárůstu ceny konkrétní cloudové služby na trhu za předchozích 12 měsíců (dále jen „</t>
    </r>
    <r>
      <rPr>
        <b/>
        <i/>
        <sz val="11"/>
        <rFont val="Calibri"/>
        <family val="2"/>
        <scheme val="minor"/>
      </rPr>
      <t>míra nárůstu</t>
    </r>
    <r>
      <rPr>
        <sz val="11"/>
        <rFont val="Calibri"/>
        <family val="2"/>
        <scheme val="minor"/>
      </rPr>
      <t xml:space="preserve">“). </t>
    </r>
  </si>
  <si>
    <t>1.2. Míru nárůstu je Poskytovatel povinen prokázat oficiálním ceníkem poskytovatele cloudových služeb, které při plnění Smlouvy využívá dle této přílohy, přičemž se musí jednat o ceník, který je běžně veřejně dostupný a míra nárůstu je tak objektivně zjistitelná a nezávislá na rozhodnutí Poskytovatele (např. v případě jeho vlastního privátního cloudu). Nejsou-li splněny podmínky dle předchozí věty, bude míra nárůstu počítána jako hodnota nárůstu cen cloudových služeb dle ceníků společností Microsoft a Amazon (průměr jejich hodnot).</t>
  </si>
  <si>
    <r>
      <t>1.3. Za počáteční hodnotu, k níž bude počítán meziroční nárůst cen, bude považována cena dle ceníků dle odst. 1.2 (dále jen „</t>
    </r>
    <r>
      <rPr>
        <b/>
        <i/>
        <sz val="11"/>
        <rFont val="Calibri"/>
        <family val="2"/>
        <scheme val="minor"/>
      </rPr>
      <t>ceníky</t>
    </r>
    <r>
      <rPr>
        <sz val="11"/>
        <rFont val="Calibri"/>
        <family val="2"/>
        <scheme val="minor"/>
      </rPr>
      <t>“ a „</t>
    </r>
    <r>
      <rPr>
        <b/>
        <i/>
        <sz val="11"/>
        <rFont val="Calibri"/>
        <family val="2"/>
        <scheme val="minor"/>
      </rPr>
      <t>ceníkové ceny</t>
    </r>
    <r>
      <rPr>
        <sz val="11"/>
        <rFont val="Calibri"/>
        <family val="2"/>
        <scheme val="minor"/>
      </rPr>
      <t xml:space="preserve">“) ke dni zahájení Pilotního a akceptačního provozu pro první případné navýšení jednotkové ceny cloudových služeb po uplynutí 12 měsíců poskytování cloudových služeb. Pro další případná navýšení bude relevantní vždy meziroční nárůst k totožnému datu předchozího kalendářního roku </t>
    </r>
    <r>
      <rPr>
        <i/>
        <sz val="11"/>
        <rFont val="Calibri"/>
        <family val="2"/>
        <scheme val="minor"/>
      </rPr>
      <t>(tj. např. při zahájení Pilotního a akceptačního provozu k 1. 4. 2022 se míra nárůstu odvozuje od procentuálního rozdílu cen ke dni 1. 4. 2022 a 1. 4. 2023, v následujícím roce pak rozdíl mezi 1. 4. 2023 a 1. 4. 2024 atd.).</t>
    </r>
    <r>
      <rPr>
        <sz val="11"/>
        <rFont val="Calibri"/>
        <family val="2"/>
        <scheme val="minor"/>
      </rPr>
      <t xml:space="preserve">  </t>
    </r>
  </si>
  <si>
    <r>
      <t>1.4. Jednotková cena cloudových služeb nebude automaticky navýšena na cenu cloudových služeb dle ceníků, ale nejvýše o procentuální míru nárustu těchto cen, přičemž však nebude vyšší než ceníkové ceny (</t>
    </r>
    <r>
      <rPr>
        <i/>
        <sz val="11"/>
        <rFont val="Calibri"/>
        <family val="2"/>
        <scheme val="minor"/>
      </rPr>
      <t>tj. varianta I - např. jednotková cena konkrétní cloudové služby činí dle této přílohy 540 Kč za 1 TB. Cena dle ceníku za 1 TB byla při zahájení Pilotního a akceptačního provozu 560 Kč za 1 TB, meziročně vzrostla o 10 %, tedy na 616 Kč. Jednotková cena uvedená v této příloze navýšená o 10 % činí 594 Kč. Poskytovatel má nárok na zvýšení jednotkové ceny za 1 TB na 594 Kč za 1 TB, tj. o 10 % ceny dle této přílohy, nikoliv na ceníkovou cenu 616 Kč; varianta II - jednotková cena konkrétní cloudové služby činí dle této přílohy 540 Kč za 1 TB. Cena dle ceníku za 1 TB byla při zahájení Pilotního a akceptačního provozu 520 Kč za 1 TB, meziročně vzrostla o 10 %, tedy na 572 Kč. Jednotková cena uvedená v této příloze navýšená o 10 % by činila 594 Kč, což je však vyšší hodnota než ceníková cena. Poskytovatel má proto nárok na zvýšení jednotkové ceny za 1 TB jen na ceníkovou cenu 572 Kč</t>
    </r>
    <r>
      <rPr>
        <sz val="11"/>
        <rFont val="Calibri"/>
        <family val="2"/>
        <scheme val="minor"/>
      </rPr>
      <t>).</t>
    </r>
  </si>
  <si>
    <t>1.5. Míra nárůstu bude zohledňovat pouze nárůst ceníkových cen, nikoliv jiné hodnoty, například změnu kurzu Kč vůči měně, v níž jsou ceníkové ceny uváděny.</t>
  </si>
  <si>
    <t>1.6. Navrhovanou změnu jednotkové ceny cloudových služeb sdělí Poskytovatel Objednateli písemně spolu s podrobným popisem požadovaného zvýšení a doložením ceníků.</t>
  </si>
  <si>
    <t>1.7. Pokud by společnosti Microsoft anebo Amazon v průběhu trvání této Smlouvy přestaly publikovat ceníky cloudových služeb, zavazují se smluvní strany jednat v dobré víře tak, aby v co nejkratší době po nastání takové skutečnosti uzavřely dodatek k této Smlouvě, kterým nahradí toto ujednání ustanovením nejbližším, např. ceníkem jiné vhodné společnosti poskytující běžně dostupné cloudové služby a uveřejňující jejich ceník.</t>
  </si>
  <si>
    <t>1.8. Aktualizovaná cena cloudových služeb bude Poskytovatelem uplatněna (fakturována) nejdříve v kalendářním měsíci, kdy byla aktualizovaná cena odsouhlasena Objednatelem. Objednatel takový souhlas neodepře, budou-li splněny podmínky dle toho ustanovení. Objednatel je oprávněn takový souhlas odepřít, pokud by nově stanovená cena přesáhla cenu v místě a čase obvyklou.</t>
  </si>
  <si>
    <t>1.9. Ustanovení tohoto odst. 1 se přiměřeně použije na snížení ceny konkrétní cloudové služby na trhu za předchozích 12 měsíců. Cena bude snížena o procentuální míru poklesu těchto cen cloudových služeb dle ceníků, přičemž však může být nižší i než ceníkové ceny (neuplatní se přiměřeně omezení dle odst. 1.4 jako při míře nárůstu). Změnu jednotkové ceny cloudových služeb sdělí Poskytovatel Objednateli písemně spolu s podrobným popisem snížení a doložením ceníků, a to na písemnou výzvu Objednatele nejpozději do 1 měsíce. Neučiní-li tak, je Objednatel oprávněn provést jednostranně snížení ceny dle ceníků.</t>
  </si>
  <si>
    <t>1.10. Změna jednotkové ceny cloudových služeb dle tohoto odst. 1 vyžaduje uzavření dodatku ke Smlouvě (s výjimkou dle bodu 1.9 poslední věta).</t>
  </si>
  <si>
    <t>2. Změna ceny cloudových služeb při plnění Služeb rozvoje</t>
  </si>
  <si>
    <r>
      <t>1.</t>
    </r>
    <r>
      <rPr>
        <b/>
        <sz val="11"/>
        <color theme="1"/>
        <rFont val="Calibri"/>
        <family val="2"/>
        <scheme val="minor"/>
      </rPr>
      <t>    Změna ceny cloudových služeb při změně ceníkových cen</t>
    </r>
  </si>
  <si>
    <t xml:space="preserve">2.1. V případě, že na základě Služby rozvoje objektivně vznikne potřeba vyššího využití jednotek cloudových služeb uvedených v této příloze, je Poskytovatel povinen v rámci analýzy a posouzení požadavku Objednatele na rozvoj stanovit požadovaný nezbytný navýšený počet jednotek ve struktuře dle této přílohy (tj. tak, aby mohl být přidán samostatný řádek pro takovou cloudovou službu). Jednotková cena takové cloudové služby nesmí být vyšší než jednotková cena v této příloze pro tuto cloudovou službu uvedená (případně zvýšená dle odst. 1). Poskytovatel se však zavazuje činit taková opatření, která povedou, je-li to objektivně možné, ke stanovení nižší ceny za takto poskytnuté cloudové služby (například úspora z množství zajištěním výhodnějšího cenového balíčku od poskytovatele cloudových služeb). </t>
  </si>
  <si>
    <t>2.2. V případě, že na základě Služby rozvoje objektivně vznikne potřeba využití jednotek cloudových služeb neuvedených v této příloze, je Poskytovatel povinen v rámci analýzy a posouzení požadavku Objednatele na rozvoj stanovit požadovaný rozsah nezbytné cloudové služby ve struktuře dle této přílohy (tj. tak, aby mohl být přidán samostatný řádek pro takovou novou cloudovou službu). Jednotková cena takové cloudové služby nesmí být vyšší než cena v místě a čase obvyklá. Poskytovatel se zavazuje navrhovat řešení nových cloudových služeb tak, aby bylo pro Objednatele hospodárné.</t>
  </si>
  <si>
    <t>2.3. Nárok na změnu ceny cloudových služeb dle tohoto odst. 2 vznikne pouze v případě schválení takové změny Objednatelem v rámci Požadavku na změnu nebo Projektu v souladu s pravidly dle Přílohy č. 3 Smlouvy.</t>
  </si>
  <si>
    <t>2.4. Aktualizovaná cena cloudových služeb bude Poskytovatelem uplatněna (fakturována) nejdříve v kalendářním měsíci, kdy byla aktualizovaná cena odsouhlasena Objednatelem a nová cloudová služba skutečně poskytována po akceptaci výstupu Služby rozvoje.</t>
  </si>
  <si>
    <t>2.5. Změna ceny cloudových služeb dle tohoto odst. 2 vyžaduje uzavření dodatku ke Smlouvě.</t>
  </si>
  <si>
    <t>Cena (s DPH)</t>
  </si>
  <si>
    <r>
      <t>*** V těchto řádcích jsou tzv. styčné parametry služeb stanovené zadavatelem/Objednatelem (dále jen "</t>
    </r>
    <r>
      <rPr>
        <b/>
        <i/>
        <sz val="11"/>
        <rFont val="Calibri"/>
        <family val="2"/>
        <scheme val="minor"/>
      </rPr>
      <t>styčné parametry Objednatele</t>
    </r>
    <r>
      <rPr>
        <sz val="11"/>
        <rFont val="Calibri"/>
        <family val="2"/>
        <scheme val="minor"/>
      </rPr>
      <t>"), které slouží k stanovení odhadovaného počtu jednotek služby.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t>
    </r>
  </si>
  <si>
    <r>
      <t>**** V těchto řádcích jsou tzv. styčné parametry služeb stanovené dodavatelem/Poskytovatelem (dále jen "</t>
    </r>
    <r>
      <rPr>
        <b/>
        <i/>
        <sz val="11"/>
        <rFont val="Calibri"/>
        <family val="2"/>
        <scheme val="minor"/>
      </rPr>
      <t>styčné parametry Poskytovatele</t>
    </r>
    <r>
      <rPr>
        <sz val="11"/>
        <rFont val="Calibri"/>
        <family val="2"/>
        <scheme val="minor"/>
      </rPr>
      <t>"), které slouží k stanovení odhadovaného počtu jednotek služby. Dodavatel/ Poskytovatel doplní jejich název (sloupec A) a jejich hodnoty odvozené ze styčných parametrů Objednatele. Musí se jednat o hodnoty, které jsou v cloudu měřitelné, budou součástí standardního reportu  – např. spotřeba diskové paměti, potřebný výkon, objem downloadovaných dat, objem uploadovaných dat, potřebná velikost paměti RAM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r>
  </si>
  <si>
    <t>Cena cloudových služeb za 3 roky produkčního provozu</t>
  </si>
  <si>
    <t>Cena Služeb provozu za 3 roky produkčního provozu (bez ceny cloudových služeb)</t>
  </si>
  <si>
    <t>Cena Služeb rozvoje za 3 roky produkčního provozu</t>
  </si>
  <si>
    <t>Cena Služeb rozvoje v rámci produkčního provozu (P03 - IS05)</t>
  </si>
  <si>
    <t>Na tomto listu uvede Dodavatel cenu za jeden člověkoden (MD) služeb rozvoje služby GT FOTO v rámci Pilotního a akceptačního provozu v první tabulce a v rámci Služeb provozu v tabulce druhé. 
Touto cenou budou oceňovány veškeré požadavky na rozvoj a to jak prostřednictvím zadávaných Požadavků na změnu, tak prostřednictvím projektů. Fakturace pak bude zohledňovat skutečné čerpání člověkodnů v rámci definovaného požadavku na rozvoj. 
Cena za MD Služeb rozvoje v rámci produkčního provozu (P03 - IS05) se v totožné výši použije pro případné ocenění MD služby Exit.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</si>
</sst>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_-* #,##0_-;\-* #,##0_-;_-* &quot;-&quot;??_-;_-@_-"/>
    <numFmt numFmtId="165" formatCode="_-* #,##0.00\ [$Kč-405]_-;\-* #,##0.00\ [$Kč-405]_-;_-* &quot;-&quot;??\ [$Kč-405]_-;_-@_-"/>
  </numFmts>
  <fonts count="19">
    <font>
      <sz val="11"/>
      <color theme="1"/>
      <name val="Calibri"/>
      <family val="2"/>
      <scheme val="minor"/>
    </font>
    <font>
      <sz val="10"/>
      <name val="Arial"/>
      <family val="2"/>
    </font>
    <font>
      <b/>
      <sz val="10"/>
      <color theme="1"/>
      <name val="Arial"/>
      <family val="2"/>
    </font>
    <font>
      <b/>
      <sz val="11"/>
      <color theme="1"/>
      <name val="Calibri"/>
      <family val="2"/>
      <scheme val="minor"/>
    </font>
    <font>
      <sz val="11"/>
      <name val="Calibri"/>
      <family val="2"/>
      <scheme val="minor"/>
    </font>
    <font>
      <b/>
      <sz val="14"/>
      <color theme="0"/>
      <name val="Calibri"/>
      <family val="2"/>
      <scheme val="minor"/>
    </font>
    <font>
      <sz val="11"/>
      <color rgb="FFFF0000"/>
      <name val="Calibri"/>
      <family val="2"/>
      <scheme val="minor"/>
    </font>
    <font>
      <b/>
      <sz val="11"/>
      <color rgb="FFFF0000"/>
      <name val="Calibri"/>
      <family val="2"/>
      <scheme val="minor"/>
    </font>
    <font>
      <sz val="11"/>
      <color rgb="FF00B050"/>
      <name val="Calibri"/>
      <family val="2"/>
      <scheme val="minor"/>
    </font>
    <font>
      <strike/>
      <sz val="11"/>
      <color theme="1"/>
      <name val="Calibri"/>
      <family val="2"/>
      <scheme val="minor"/>
    </font>
    <font>
      <b/>
      <sz val="11"/>
      <name val="Calibri"/>
      <family val="2"/>
      <scheme val="minor"/>
    </font>
    <font>
      <b/>
      <sz val="10"/>
      <name val="Arial"/>
      <family val="2"/>
    </font>
    <font>
      <sz val="8"/>
      <name val="Calibri"/>
      <family val="2"/>
      <scheme val="minor"/>
    </font>
    <font>
      <b/>
      <sz val="14"/>
      <name val="Calibri"/>
      <family val="2"/>
      <scheme val="minor"/>
    </font>
    <font>
      <sz val="12"/>
      <color rgb="FF00B050"/>
      <name val="Calibri"/>
      <family val="2"/>
      <scheme val="minor"/>
    </font>
    <font>
      <sz val="14"/>
      <name val="Calibri"/>
      <family val="2"/>
      <scheme val="minor"/>
    </font>
    <font>
      <b/>
      <i/>
      <sz val="11"/>
      <name val="Calibri"/>
      <family val="2"/>
      <scheme val="minor"/>
    </font>
    <font>
      <i/>
      <sz val="11"/>
      <name val="Calibri"/>
      <family val="2"/>
      <scheme val="minor"/>
    </font>
    <font>
      <sz val="9"/>
      <name val="Verdana"/>
      <family val="2"/>
    </font>
  </fonts>
  <fills count="19">
    <fill>
      <patternFill/>
    </fill>
    <fill>
      <patternFill patternType="gray125"/>
    </fill>
    <fill>
      <patternFill patternType="solid">
        <fgColor theme="9" tint="0.7999799847602844"/>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00"/>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00"/>
        <bgColor indexed="64"/>
      </patternFill>
    </fill>
    <fill>
      <patternFill patternType="solid">
        <fgColor rgb="FFF7F8FC"/>
        <bgColor indexed="64"/>
      </patternFill>
    </fill>
    <fill>
      <patternFill patternType="solid">
        <fgColor rgb="FF00B0F0"/>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rgb="FFE2EFDA"/>
        <bgColor indexed="64"/>
      </patternFill>
    </fill>
    <fill>
      <patternFill patternType="solid">
        <fgColor rgb="FFEDEDED"/>
        <bgColor indexed="64"/>
      </patternFill>
    </fill>
    <fill>
      <patternFill patternType="solid">
        <fgColor theme="9" tint="0.39998000860214233"/>
        <bgColor indexed="64"/>
      </patternFill>
    </fill>
    <fill>
      <patternFill patternType="solid">
        <fgColor theme="9" tint="-0.24997000396251678"/>
        <bgColor indexed="64"/>
      </patternFill>
    </fill>
  </fills>
  <borders count="66">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medium"/>
      <bottom/>
    </border>
    <border>
      <left style="thin"/>
      <right style="medium"/>
      <top style="medium"/>
      <bottom/>
    </border>
    <border>
      <left style="medium"/>
      <right style="thin"/>
      <top style="medium"/>
      <bottom/>
    </border>
    <border>
      <left style="thin"/>
      <right style="medium"/>
      <top style="medium"/>
      <bottom style="thin"/>
    </border>
    <border>
      <left style="thin"/>
      <right style="thin"/>
      <top style="thin"/>
      <bottom/>
    </border>
    <border>
      <left style="thin"/>
      <right style="thin"/>
      <top style="thin"/>
      <bottom style="thin"/>
    </border>
    <border>
      <left style="medium"/>
      <right style="thin"/>
      <top style="thin"/>
      <bottom/>
    </border>
    <border>
      <left style="thin"/>
      <right style="thin"/>
      <top style="thin"/>
      <bottom style="medium"/>
    </border>
    <border>
      <left style="thin"/>
      <right style="medium"/>
      <top style="thin"/>
      <bottom/>
    </border>
    <border>
      <left style="thin"/>
      <right style="thin"/>
      <top style="medium"/>
      <bottom style="thin"/>
    </border>
    <border>
      <left style="thin"/>
      <right/>
      <top style="medium"/>
      <bottom style="thin"/>
    </border>
    <border>
      <left style="thin"/>
      <right/>
      <top style="thin"/>
      <bottom style="medium"/>
    </border>
    <border>
      <left/>
      <right style="thin"/>
      <top style="thin"/>
      <bottom style="thin"/>
    </border>
    <border>
      <left/>
      <right style="thin"/>
      <top style="thin"/>
      <bottom style="medium"/>
    </border>
    <border>
      <left/>
      <right style="thin"/>
      <top style="medium"/>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color rgb="FF666666"/>
      </right>
      <top style="medium"/>
      <bottom/>
    </border>
    <border>
      <left style="thin">
        <color rgb="FF666666"/>
      </left>
      <right style="thin">
        <color rgb="FF666666"/>
      </right>
      <top style="medium"/>
      <bottom/>
    </border>
    <border>
      <left style="thin">
        <color rgb="FF666666"/>
      </left>
      <right style="medium"/>
      <top style="medium"/>
      <bottom/>
    </border>
    <border>
      <left style="medium"/>
      <right style="thin"/>
      <top style="thin"/>
      <bottom style="thin"/>
    </border>
    <border>
      <left style="medium"/>
      <right style="medium"/>
      <top/>
      <bottom style="medium"/>
    </border>
    <border>
      <left style="medium"/>
      <right/>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medium"/>
    </border>
    <border>
      <left/>
      <right style="thin"/>
      <top/>
      <bottom/>
    </border>
    <border>
      <left style="thin"/>
      <right/>
      <top style="medium"/>
      <bottom/>
    </border>
    <border>
      <left style="thin"/>
      <right/>
      <top style="medium"/>
      <bottom style="medium"/>
    </border>
    <border>
      <left style="thin"/>
      <right style="thin"/>
      <top/>
      <bottom/>
    </border>
    <border>
      <left style="medium"/>
      <right/>
      <top/>
      <bottom style="medium"/>
    </border>
    <border>
      <left style="medium"/>
      <right style="thin"/>
      <top/>
      <bottom style="thin"/>
    </border>
    <border>
      <left style="thin"/>
      <right style="thin"/>
      <top/>
      <bottom style="thin"/>
    </border>
    <border>
      <left style="thin"/>
      <right style="medium"/>
      <top/>
      <bottom style="thin"/>
    </border>
    <border>
      <left style="medium"/>
      <right style="medium"/>
      <top style="medium"/>
      <bottom/>
    </border>
    <border>
      <left/>
      <right style="thin"/>
      <top style="medium"/>
      <bottom/>
    </border>
    <border>
      <left/>
      <right style="thin"/>
      <top style="medium"/>
      <bottom style="medium"/>
    </border>
    <border>
      <left style="medium"/>
      <right style="medium"/>
      <top style="medium"/>
      <bottom style="medium"/>
    </border>
    <border>
      <left style="thin"/>
      <right/>
      <top/>
      <bottom style="thin"/>
    </border>
    <border>
      <left style="medium"/>
      <right style="medium"/>
      <top/>
      <bottom style="thin"/>
    </border>
    <border>
      <left style="thin"/>
      <right/>
      <top style="thin"/>
      <bottom style="thin"/>
    </border>
    <border>
      <left style="thin"/>
      <right/>
      <top style="thin"/>
      <bottom/>
    </border>
    <border>
      <left style="medium"/>
      <right style="medium"/>
      <top/>
      <bottom/>
    </border>
    <border>
      <left/>
      <right/>
      <top style="medium"/>
      <bottom style="medium"/>
    </border>
    <border>
      <left/>
      <right style="medium"/>
      <top style="medium"/>
      <bottom style="mediu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medium"/>
      <top/>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thin"/>
    </border>
    <border>
      <left/>
      <right style="thin"/>
      <top/>
      <bottom style="medium"/>
    </border>
    <border>
      <left style="medium"/>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344">
    <xf numFmtId="0" fontId="0" fillId="0" borderId="0" xfId="0"/>
    <xf numFmtId="0" fontId="3" fillId="2" borderId="1" xfId="0" applyFont="1" applyFill="1" applyBorder="1" applyAlignment="1">
      <alignment horizontal="center" wrapText="1"/>
    </xf>
    <xf numFmtId="0" fontId="3" fillId="3" borderId="2" xfId="0" applyFont="1" applyFill="1" applyBorder="1"/>
    <xf numFmtId="0" fontId="3" fillId="3" borderId="1" xfId="0" applyFont="1" applyFill="1" applyBorder="1"/>
    <xf numFmtId="0" fontId="3" fillId="3" borderId="3" xfId="0" applyFont="1" applyFill="1" applyBorder="1"/>
    <xf numFmtId="0" fontId="0" fillId="0" borderId="0" xfId="0"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44" fontId="0" fillId="4" borderId="7" xfId="0" applyNumberFormat="1" applyFill="1" applyBorder="1" applyAlignment="1">
      <alignment wrapText="1"/>
    </xf>
    <xf numFmtId="0" fontId="0" fillId="5" borderId="0" xfId="0" applyFill="1"/>
    <xf numFmtId="0" fontId="0" fillId="0" borderId="0" xfId="0" applyFill="1" applyAlignment="1">
      <alignment wrapText="1"/>
    </xf>
    <xf numFmtId="0" fontId="3" fillId="4" borderId="8" xfId="0" applyFont="1" applyFill="1" applyBorder="1" applyAlignment="1">
      <alignment vertical="center" wrapText="1"/>
    </xf>
    <xf numFmtId="44" fontId="0" fillId="4" borderId="9" xfId="0" applyNumberFormat="1" applyFont="1" applyFill="1" applyBorder="1" applyAlignment="1">
      <alignment vertical="center" wrapText="1"/>
    </xf>
    <xf numFmtId="44" fontId="0" fillId="0" borderId="0" xfId="0" applyNumberFormat="1"/>
    <xf numFmtId="0" fontId="3" fillId="4" borderId="10" xfId="0" applyFont="1" applyFill="1" applyBorder="1" applyAlignment="1">
      <alignment vertical="center" wrapText="1"/>
    </xf>
    <xf numFmtId="44" fontId="0" fillId="4" borderId="11" xfId="0" applyNumberFormat="1" applyFont="1" applyFill="1" applyBorder="1" applyAlignment="1">
      <alignment vertical="center" wrapText="1"/>
    </xf>
    <xf numFmtId="44" fontId="3" fillId="6" borderId="1" xfId="0" applyNumberFormat="1" applyFont="1" applyFill="1" applyBorder="1" applyAlignment="1">
      <alignment horizontal="center" wrapText="1"/>
    </xf>
    <xf numFmtId="0" fontId="0" fillId="4" borderId="9" xfId="0" applyFont="1" applyFill="1" applyBorder="1" applyAlignment="1">
      <alignment vertical="center" wrapText="1"/>
    </xf>
    <xf numFmtId="44" fontId="0" fillId="4" borderId="8" xfId="0" applyNumberFormat="1" applyFont="1" applyFill="1" applyBorder="1" applyAlignment="1">
      <alignment wrapText="1"/>
    </xf>
    <xf numFmtId="44" fontId="0" fillId="4" borderId="12" xfId="0" applyNumberFormat="1" applyFont="1" applyFill="1" applyBorder="1" applyAlignment="1">
      <alignment wrapText="1"/>
    </xf>
    <xf numFmtId="44" fontId="0" fillId="4" borderId="13" xfId="0" applyNumberFormat="1" applyFont="1" applyFill="1" applyBorder="1" applyAlignment="1">
      <alignment vertical="center" wrapText="1"/>
    </xf>
    <xf numFmtId="44" fontId="0" fillId="4" borderId="13" xfId="0" applyNumberFormat="1" applyFont="1" applyFill="1" applyBorder="1" applyAlignment="1">
      <alignment wrapText="1"/>
    </xf>
    <xf numFmtId="44" fontId="0" fillId="4" borderId="7" xfId="0" applyNumberFormat="1" applyFont="1" applyFill="1" applyBorder="1" applyAlignment="1">
      <alignment wrapText="1"/>
    </xf>
    <xf numFmtId="0" fontId="0" fillId="4" borderId="11" xfId="0" applyFont="1" applyFill="1" applyBorder="1" applyAlignment="1">
      <alignment vertic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8" xfId="0" applyFont="1" applyFill="1" applyBorder="1" applyAlignment="1">
      <alignment vertical="center" wrapText="1"/>
    </xf>
    <xf numFmtId="44" fontId="3" fillId="2" borderId="4" xfId="0" applyNumberFormat="1" applyFont="1" applyFill="1" applyBorder="1" applyAlignment="1">
      <alignment horizontal="center" wrapText="1"/>
    </xf>
    <xf numFmtId="44" fontId="3" fillId="4" borderId="8" xfId="0" applyNumberFormat="1" applyFont="1" applyFill="1" applyBorder="1" applyAlignment="1">
      <alignment vertical="center" wrapText="1"/>
    </xf>
    <xf numFmtId="44" fontId="0" fillId="0" borderId="0" xfId="0" applyNumberFormat="1" applyAlignment="1">
      <alignment wrapText="1"/>
    </xf>
    <xf numFmtId="44" fontId="3" fillId="2" borderId="5" xfId="0" applyNumberFormat="1" applyFont="1" applyFill="1" applyBorder="1" applyAlignment="1">
      <alignment horizontal="center" wrapText="1"/>
    </xf>
    <xf numFmtId="0" fontId="6" fillId="0" borderId="0" xfId="0" applyFont="1"/>
    <xf numFmtId="0" fontId="8" fillId="0" borderId="0" xfId="0" applyFont="1" applyAlignment="1">
      <alignment wrapText="1"/>
    </xf>
    <xf numFmtId="0" fontId="6" fillId="0" borderId="0" xfId="0" applyFont="1" applyAlignment="1">
      <alignment wrapText="1"/>
    </xf>
    <xf numFmtId="0" fontId="9" fillId="0" borderId="0" xfId="0" applyFont="1"/>
    <xf numFmtId="44" fontId="3" fillId="4" borderId="9" xfId="0" applyNumberFormat="1" applyFont="1" applyFill="1" applyBorder="1" applyAlignment="1">
      <alignment wrapText="1"/>
    </xf>
    <xf numFmtId="9" fontId="0" fillId="4" borderId="19" xfId="21" applyFont="1" applyFill="1" applyBorder="1" applyAlignment="1">
      <alignment horizontal="center" wrapText="1"/>
    </xf>
    <xf numFmtId="44" fontId="3" fillId="4" borderId="11" xfId="0" applyNumberFormat="1" applyFont="1" applyFill="1" applyBorder="1" applyAlignment="1">
      <alignment wrapText="1"/>
    </xf>
    <xf numFmtId="9" fontId="0" fillId="4" borderId="20" xfId="21" applyFont="1" applyFill="1" applyBorder="1" applyAlignment="1">
      <alignment horizontal="center" wrapText="1"/>
    </xf>
    <xf numFmtId="44" fontId="3" fillId="4" borderId="16" xfId="0" applyNumberFormat="1" applyFont="1" applyFill="1" applyBorder="1" applyAlignment="1">
      <alignment wrapText="1"/>
    </xf>
    <xf numFmtId="0" fontId="3" fillId="2" borderId="21" xfId="0" applyFont="1" applyFill="1" applyBorder="1" applyAlignment="1">
      <alignment wrapText="1"/>
    </xf>
    <xf numFmtId="0" fontId="3" fillId="2" borderId="22" xfId="0" applyFont="1" applyFill="1" applyBorder="1" applyAlignment="1">
      <alignment wrapText="1"/>
    </xf>
    <xf numFmtId="0" fontId="0" fillId="7" borderId="23" xfId="0" applyFont="1" applyFill="1" applyBorder="1" applyAlignment="1">
      <alignment horizontal="left" wrapText="1"/>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44" fontId="3" fillId="8" borderId="9" xfId="0" applyNumberFormat="1" applyFont="1" applyFill="1" applyBorder="1" applyAlignment="1">
      <alignment wrapText="1"/>
    </xf>
    <xf numFmtId="0" fontId="10" fillId="9" borderId="26" xfId="0" applyFont="1" applyFill="1" applyBorder="1" applyAlignment="1">
      <alignment horizontal="left" wrapText="1"/>
    </xf>
    <xf numFmtId="44" fontId="11" fillId="10" borderId="27" xfId="0" applyNumberFormat="1" applyFont="1" applyFill="1" applyBorder="1" applyAlignment="1">
      <alignment horizontal="right" wrapText="1"/>
    </xf>
    <xf numFmtId="44" fontId="3" fillId="4" borderId="13" xfId="0" applyNumberFormat="1" applyFont="1" applyFill="1" applyBorder="1" applyAlignment="1">
      <alignment wrapText="1"/>
    </xf>
    <xf numFmtId="0" fontId="3" fillId="2" borderId="26" xfId="0" applyFont="1" applyFill="1" applyBorder="1" applyAlignment="1">
      <alignment wrapText="1"/>
    </xf>
    <xf numFmtId="44" fontId="3" fillId="4" borderId="17" xfId="0" applyNumberFormat="1" applyFont="1" applyFill="1" applyBorder="1" applyAlignment="1">
      <alignment wrapText="1"/>
    </xf>
    <xf numFmtId="0" fontId="10" fillId="2" borderId="6" xfId="0" applyFont="1" applyFill="1" applyBorder="1" applyAlignment="1">
      <alignment horizontal="center" wrapText="1"/>
    </xf>
    <xf numFmtId="0" fontId="10" fillId="4" borderId="28" xfId="0" applyFont="1" applyFill="1" applyBorder="1" applyAlignment="1">
      <alignment wrapText="1"/>
    </xf>
    <xf numFmtId="0" fontId="10" fillId="2" borderId="4" xfId="0" applyFont="1" applyFill="1" applyBorder="1" applyAlignment="1">
      <alignment horizontal="center" wrapText="1"/>
    </xf>
    <xf numFmtId="44" fontId="4" fillId="4" borderId="1" xfId="0" applyNumberFormat="1" applyFont="1" applyFill="1" applyBorder="1" applyAlignment="1">
      <alignment wrapText="1"/>
    </xf>
    <xf numFmtId="44" fontId="3" fillId="5" borderId="9" xfId="0" applyNumberFormat="1" applyFont="1" applyFill="1" applyBorder="1" applyAlignment="1">
      <alignment horizontal="center" vertical="center" wrapText="1"/>
    </xf>
    <xf numFmtId="44" fontId="3" fillId="5" borderId="11" xfId="0" applyNumberFormat="1" applyFont="1" applyFill="1" applyBorder="1" applyAlignment="1">
      <alignment horizontal="center" vertical="center" wrapText="1"/>
    </xf>
    <xf numFmtId="165" fontId="3" fillId="5" borderId="9" xfId="22" applyNumberFormat="1"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0" fillId="4" borderId="32" xfId="0" applyFont="1" applyFill="1" applyBorder="1" applyAlignment="1">
      <alignment horizontal="left" vertical="center" wrapText="1" indent="3"/>
    </xf>
    <xf numFmtId="0" fontId="0" fillId="4" borderId="1" xfId="0" applyFont="1" applyFill="1" applyBorder="1" applyAlignment="1">
      <alignment vertical="center" wrapText="1"/>
    </xf>
    <xf numFmtId="165" fontId="3" fillId="5" borderId="13" xfId="22" applyNumberFormat="1" applyFont="1" applyFill="1" applyBorder="1" applyAlignment="1">
      <alignment horizontal="center" vertical="center" wrapText="1"/>
    </xf>
    <xf numFmtId="0" fontId="0" fillId="4" borderId="26" xfId="0" applyFont="1" applyFill="1" applyBorder="1" applyAlignment="1">
      <alignment horizontal="left" vertical="center" wrapText="1" indent="3"/>
    </xf>
    <xf numFmtId="0" fontId="0" fillId="4" borderId="33" xfId="0" applyFont="1" applyFill="1" applyBorder="1" applyAlignment="1">
      <alignment horizontal="left" vertical="center" wrapText="1" indent="3"/>
    </xf>
    <xf numFmtId="44" fontId="3" fillId="5" borderId="13" xfId="0" applyNumberFormat="1" applyFont="1" applyFill="1" applyBorder="1" applyAlignment="1">
      <alignment horizontal="center" vertical="center" wrapText="1"/>
    </xf>
    <xf numFmtId="0" fontId="3" fillId="4" borderId="34"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44" fontId="0" fillId="0" borderId="0" xfId="0" applyNumberFormat="1" applyBorder="1" applyAlignment="1">
      <alignment wrapText="1"/>
    </xf>
    <xf numFmtId="44" fontId="0" fillId="0" borderId="0" xfId="0" applyNumberFormat="1" applyBorder="1"/>
    <xf numFmtId="0" fontId="3" fillId="4" borderId="1" xfId="0" applyFont="1" applyFill="1" applyBorder="1" applyAlignment="1">
      <alignment horizontal="left" wrapText="1"/>
    </xf>
    <xf numFmtId="165" fontId="3" fillId="4" borderId="1" xfId="0" applyNumberFormat="1" applyFont="1" applyFill="1" applyBorder="1" applyAlignment="1">
      <alignment horizontal="left" wrapText="1"/>
    </xf>
    <xf numFmtId="44" fontId="3" fillId="6" borderId="35" xfId="0" applyNumberFormat="1" applyFont="1" applyFill="1" applyBorder="1" applyAlignment="1">
      <alignment horizontal="center" wrapText="1"/>
    </xf>
    <xf numFmtId="44" fontId="3" fillId="4" borderId="36" xfId="0" applyNumberFormat="1" applyFont="1" applyFill="1" applyBorder="1" applyAlignment="1">
      <alignment horizontal="left" wrapText="1"/>
    </xf>
    <xf numFmtId="165" fontId="0" fillId="0" borderId="0" xfId="0" applyNumberFormat="1"/>
    <xf numFmtId="44" fontId="3" fillId="4" borderId="37" xfId="0" applyNumberFormat="1" applyFont="1" applyFill="1" applyBorder="1" applyAlignment="1">
      <alignment wrapText="1"/>
    </xf>
    <xf numFmtId="44" fontId="3" fillId="4" borderId="2" xfId="0" applyNumberFormat="1" applyFont="1" applyFill="1" applyBorder="1" applyAlignment="1">
      <alignment wrapText="1"/>
    </xf>
    <xf numFmtId="44" fontId="3" fillId="4" borderId="3" xfId="0" applyNumberFormat="1" applyFont="1" applyFill="1" applyBorder="1" applyAlignment="1">
      <alignment wrapText="1"/>
    </xf>
    <xf numFmtId="44" fontId="0" fillId="4" borderId="1" xfId="0" applyNumberFormat="1" applyFont="1" applyFill="1" applyBorder="1" applyAlignment="1">
      <alignment wrapText="1"/>
    </xf>
    <xf numFmtId="44" fontId="0" fillId="4" borderId="3" xfId="0" applyNumberFormat="1" applyFont="1" applyFill="1" applyBorder="1" applyAlignment="1">
      <alignment wrapText="1"/>
    </xf>
    <xf numFmtId="44" fontId="0" fillId="5" borderId="13" xfId="0" applyNumberFormat="1" applyFont="1" applyFill="1" applyBorder="1" applyAlignment="1" applyProtection="1">
      <alignment vertical="center" wrapText="1"/>
      <protection locked="0"/>
    </xf>
    <xf numFmtId="1" fontId="0" fillId="4" borderId="13" xfId="0" applyNumberFormat="1" applyFont="1" applyFill="1" applyBorder="1" applyAlignment="1">
      <alignment vertical="center" wrapText="1"/>
    </xf>
    <xf numFmtId="44" fontId="4" fillId="4" borderId="13" xfId="0" applyNumberFormat="1" applyFont="1" applyFill="1" applyBorder="1" applyAlignment="1">
      <alignment vertical="center" wrapText="1"/>
    </xf>
    <xf numFmtId="44" fontId="3" fillId="11" borderId="1" xfId="0" applyNumberFormat="1" applyFont="1" applyFill="1" applyBorder="1" applyAlignment="1">
      <alignment wrapText="1"/>
    </xf>
    <xf numFmtId="0" fontId="3" fillId="0" borderId="26" xfId="0" applyFont="1" applyBorder="1" applyAlignment="1">
      <alignment vertical="center"/>
    </xf>
    <xf numFmtId="0" fontId="3" fillId="0" borderId="26" xfId="0" applyFont="1" applyBorder="1" applyAlignment="1">
      <alignment vertical="center" wrapText="1"/>
    </xf>
    <xf numFmtId="0" fontId="0" fillId="4" borderId="13"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4" fillId="0" borderId="0" xfId="0" applyFont="1"/>
    <xf numFmtId="0" fontId="8" fillId="0" borderId="0" xfId="0" applyFont="1"/>
    <xf numFmtId="44" fontId="0" fillId="12" borderId="9" xfId="0" applyNumberFormat="1" applyFont="1" applyFill="1" applyBorder="1" applyAlignment="1">
      <alignment horizontal="right" wrapText="1"/>
    </xf>
    <xf numFmtId="44" fontId="0" fillId="13" borderId="9" xfId="0" applyNumberFormat="1" applyFont="1" applyFill="1" applyBorder="1" applyAlignment="1">
      <alignment horizontal="right" wrapText="1"/>
    </xf>
    <xf numFmtId="44" fontId="0" fillId="13" borderId="19" xfId="0" applyNumberFormat="1" applyFont="1" applyFill="1" applyBorder="1" applyAlignment="1">
      <alignment horizontal="right" wrapText="1"/>
    </xf>
    <xf numFmtId="44" fontId="0" fillId="14" borderId="19" xfId="0" applyNumberFormat="1" applyFont="1" applyFill="1" applyBorder="1" applyAlignment="1">
      <alignment horizontal="right" wrapText="1"/>
    </xf>
    <xf numFmtId="0" fontId="14" fillId="0" borderId="0" xfId="0" applyFont="1"/>
    <xf numFmtId="1" fontId="0" fillId="15" borderId="13" xfId="0" applyNumberFormat="1" applyFont="1" applyFill="1" applyBorder="1" applyAlignment="1">
      <alignment vertical="center" wrapText="1"/>
    </xf>
    <xf numFmtId="0" fontId="7" fillId="0" borderId="0" xfId="0" applyFont="1"/>
    <xf numFmtId="0" fontId="3" fillId="2" borderId="32" xfId="0" applyFont="1" applyFill="1" applyBorder="1" applyAlignment="1">
      <alignment wrapText="1"/>
    </xf>
    <xf numFmtId="0" fontId="15" fillId="0" borderId="0" xfId="0" applyFont="1" applyAlignment="1">
      <alignment horizontal="right" wrapText="1"/>
    </xf>
    <xf numFmtId="0" fontId="10" fillId="16" borderId="26" xfId="0" applyFont="1" applyFill="1" applyBorder="1" applyAlignment="1">
      <alignment horizontal="left" wrapText="1"/>
    </xf>
    <xf numFmtId="0" fontId="11" fillId="10" borderId="38" xfId="0" applyFont="1" applyFill="1" applyBorder="1" applyAlignment="1">
      <alignment horizontal="left" wrapText="1"/>
    </xf>
    <xf numFmtId="44" fontId="0" fillId="4" borderId="19" xfId="0" applyNumberFormat="1" applyFill="1" applyBorder="1" applyAlignment="1">
      <alignment wrapText="1"/>
    </xf>
    <xf numFmtId="0" fontId="3" fillId="2" borderId="33" xfId="0" applyFont="1" applyFill="1" applyBorder="1" applyAlignment="1">
      <alignment wrapText="1"/>
    </xf>
    <xf numFmtId="44" fontId="0" fillId="4" borderId="20" xfId="0" applyNumberFormat="1" applyFill="1" applyBorder="1" applyAlignment="1">
      <alignment wrapText="1"/>
    </xf>
    <xf numFmtId="0" fontId="10" fillId="2" borderId="39" xfId="0" applyFont="1" applyFill="1" applyBorder="1" applyAlignment="1">
      <alignment wrapText="1"/>
    </xf>
    <xf numFmtId="44" fontId="3" fillId="4" borderId="40" xfId="0" applyNumberFormat="1" applyFont="1" applyFill="1" applyBorder="1" applyAlignment="1">
      <alignment wrapText="1"/>
    </xf>
    <xf numFmtId="44" fontId="0" fillId="4" borderId="41" xfId="0" applyNumberFormat="1" applyFill="1" applyBorder="1" applyAlignment="1">
      <alignmen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44" fontId="3" fillId="11" borderId="40" xfId="0" applyNumberFormat="1" applyFont="1" applyFill="1" applyBorder="1" applyAlignment="1">
      <alignment wrapText="1"/>
    </xf>
    <xf numFmtId="0" fontId="4" fillId="0" borderId="41" xfId="0" applyFont="1" applyBorder="1" applyAlignment="1">
      <alignment wrapText="1"/>
    </xf>
    <xf numFmtId="0" fontId="0" fillId="0" borderId="9" xfId="0" applyBorder="1" applyAlignment="1">
      <alignment vertical="center"/>
    </xf>
    <xf numFmtId="0" fontId="0" fillId="0" borderId="9" xfId="0" applyBorder="1" applyAlignment="1">
      <alignment horizontal="center" vertical="center" wrapText="1"/>
    </xf>
    <xf numFmtId="0" fontId="8" fillId="0" borderId="0" xfId="0" applyFont="1" applyAlignment="1">
      <alignment vertical="center"/>
    </xf>
    <xf numFmtId="44" fontId="10" fillId="6" borderId="1" xfId="0" applyNumberFormat="1" applyFont="1" applyFill="1" applyBorder="1" applyAlignment="1">
      <alignment horizontal="center" wrapText="1"/>
    </xf>
    <xf numFmtId="0" fontId="4" fillId="0" borderId="0" xfId="0" applyFont="1" applyFill="1" applyAlignment="1">
      <alignment wrapText="1"/>
    </xf>
    <xf numFmtId="0" fontId="10" fillId="2" borderId="35" xfId="0" applyFont="1" applyFill="1" applyBorder="1" applyAlignment="1">
      <alignment horizontal="center" wrapText="1"/>
    </xf>
    <xf numFmtId="0" fontId="10" fillId="2" borderId="5" xfId="0" applyFont="1" applyFill="1" applyBorder="1" applyAlignment="1">
      <alignment horizontal="center" wrapText="1"/>
    </xf>
    <xf numFmtId="0" fontId="10" fillId="2" borderId="42" xfId="0" applyFont="1" applyFill="1" applyBorder="1" applyAlignment="1">
      <alignment horizontal="center" wrapText="1"/>
    </xf>
    <xf numFmtId="0" fontId="10" fillId="2" borderId="6" xfId="0" applyFont="1" applyFill="1" applyBorder="1" applyAlignment="1">
      <alignment horizontal="left" wrapText="1"/>
    </xf>
    <xf numFmtId="0" fontId="10" fillId="2" borderId="43" xfId="0" applyFont="1" applyFill="1" applyBorder="1" applyAlignment="1">
      <alignment horizontal="center" wrapText="1"/>
    </xf>
    <xf numFmtId="164" fontId="10" fillId="2" borderId="6" xfId="20" applyNumberFormat="1" applyFont="1" applyFill="1" applyBorder="1" applyAlignment="1">
      <alignment horizontal="center" wrapText="1"/>
    </xf>
    <xf numFmtId="164" fontId="10" fillId="2" borderId="4" xfId="20" applyNumberFormat="1" applyFont="1" applyFill="1" applyBorder="1" applyAlignment="1">
      <alignment horizontal="center" wrapText="1"/>
    </xf>
    <xf numFmtId="164" fontId="10" fillId="2" borderId="6" xfId="20" applyNumberFormat="1" applyFont="1" applyFill="1" applyBorder="1" applyAlignment="1">
      <alignment horizontal="right" wrapText="1"/>
    </xf>
    <xf numFmtId="164" fontId="10" fillId="2" borderId="4" xfId="20" applyNumberFormat="1" applyFont="1" applyFill="1" applyBorder="1" applyAlignment="1">
      <alignment horizontal="right" wrapText="1"/>
    </xf>
    <xf numFmtId="164" fontId="10" fillId="2" borderId="5" xfId="20" applyNumberFormat="1" applyFont="1" applyFill="1" applyBorder="1" applyAlignment="1">
      <alignment horizontal="right" wrapText="1"/>
    </xf>
    <xf numFmtId="164" fontId="10" fillId="2" borderId="42" xfId="20" applyNumberFormat="1" applyFont="1" applyFill="1" applyBorder="1" applyAlignment="1">
      <alignment horizontal="right" wrapText="1"/>
    </xf>
    <xf numFmtId="1" fontId="10" fillId="2" borderId="6" xfId="20" applyNumberFormat="1" applyFont="1" applyFill="1" applyBorder="1" applyAlignment="1">
      <alignment horizontal="right" wrapText="1"/>
    </xf>
    <xf numFmtId="1" fontId="10" fillId="2" borderId="4" xfId="20" applyNumberFormat="1" applyFont="1" applyFill="1" applyBorder="1" applyAlignment="1">
      <alignment horizontal="right" wrapText="1"/>
    </xf>
    <xf numFmtId="164" fontId="10" fillId="2" borderId="5" xfId="0" applyNumberFormat="1" applyFont="1" applyFill="1" applyBorder="1" applyAlignment="1">
      <alignment horizontal="center" wrapText="1"/>
    </xf>
    <xf numFmtId="0" fontId="10" fillId="8" borderId="6" xfId="0" applyFont="1" applyFill="1" applyBorder="1" applyAlignment="1">
      <alignment horizontal="left" wrapText="1"/>
    </xf>
    <xf numFmtId="1" fontId="10" fillId="8" borderId="6" xfId="20" applyNumberFormat="1" applyFont="1" applyFill="1" applyBorder="1" applyAlignment="1">
      <alignment horizontal="right" wrapText="1"/>
    </xf>
    <xf numFmtId="1" fontId="10" fillId="8" borderId="4" xfId="20" applyNumberFormat="1" applyFont="1" applyFill="1" applyBorder="1" applyAlignment="1">
      <alignment horizontal="right" wrapText="1"/>
    </xf>
    <xf numFmtId="164" fontId="10" fillId="8" borderId="6" xfId="20" applyNumberFormat="1" applyFont="1" applyFill="1" applyBorder="1" applyAlignment="1">
      <alignment horizontal="right" wrapText="1"/>
    </xf>
    <xf numFmtId="164" fontId="10" fillId="8" borderId="4" xfId="20" applyNumberFormat="1" applyFont="1" applyFill="1" applyBorder="1" applyAlignment="1">
      <alignment horizontal="right" wrapText="1"/>
    </xf>
    <xf numFmtId="0" fontId="4" fillId="0" borderId="0" xfId="0" applyFont="1" applyFill="1"/>
    <xf numFmtId="0" fontId="10" fillId="4" borderId="2" xfId="0" applyFont="1" applyFill="1" applyBorder="1"/>
    <xf numFmtId="49" fontId="10" fillId="2" borderId="44" xfId="0" applyNumberFormat="1" applyFont="1" applyFill="1" applyBorder="1" applyAlignment="1">
      <alignment wrapText="1"/>
    </xf>
    <xf numFmtId="44" fontId="10" fillId="4" borderId="36" xfId="0" applyNumberFormat="1" applyFont="1" applyFill="1" applyBorder="1"/>
    <xf numFmtId="164" fontId="10" fillId="4" borderId="2" xfId="20" applyNumberFormat="1" applyFont="1" applyFill="1" applyBorder="1"/>
    <xf numFmtId="164" fontId="10" fillId="4" borderId="1" xfId="20" applyNumberFormat="1" applyFont="1" applyFill="1" applyBorder="1"/>
    <xf numFmtId="44" fontId="10" fillId="4" borderId="3" xfId="0" applyNumberFormat="1" applyFont="1" applyFill="1" applyBorder="1"/>
    <xf numFmtId="44" fontId="10" fillId="4" borderId="2" xfId="0" applyNumberFormat="1" applyFont="1" applyFill="1" applyBorder="1"/>
    <xf numFmtId="44" fontId="10" fillId="4" borderId="1" xfId="0" applyNumberFormat="1" applyFont="1" applyFill="1" applyBorder="1"/>
    <xf numFmtId="4" fontId="10" fillId="4" borderId="1" xfId="0" applyNumberFormat="1" applyFont="1" applyFill="1" applyBorder="1"/>
    <xf numFmtId="44" fontId="10" fillId="4" borderId="45" xfId="0" applyNumberFormat="1" applyFont="1" applyFill="1" applyBorder="1"/>
    <xf numFmtId="0" fontId="10" fillId="0" borderId="0" xfId="0" applyFont="1"/>
    <xf numFmtId="0" fontId="4" fillId="5" borderId="39" xfId="0" applyFont="1" applyFill="1" applyBorder="1"/>
    <xf numFmtId="49" fontId="4" fillId="5" borderId="40" xfId="0" applyNumberFormat="1" applyFont="1" applyFill="1" applyBorder="1"/>
    <xf numFmtId="44" fontId="4" fillId="5" borderId="46" xfId="0" applyNumberFormat="1" applyFont="1" applyFill="1" applyBorder="1"/>
    <xf numFmtId="2" fontId="4" fillId="5" borderId="39" xfId="0" applyNumberFormat="1" applyFont="1" applyFill="1" applyBorder="1"/>
    <xf numFmtId="2" fontId="4" fillId="5" borderId="40" xfId="0" applyNumberFormat="1" applyFont="1" applyFill="1" applyBorder="1"/>
    <xf numFmtId="44" fontId="10" fillId="2" borderId="5" xfId="0" applyNumberFormat="1" applyFont="1" applyFill="1" applyBorder="1" applyAlignment="1">
      <alignment horizontal="center" wrapText="1"/>
    </xf>
    <xf numFmtId="44" fontId="10" fillId="4" borderId="47" xfId="0" applyNumberFormat="1" applyFont="1" applyFill="1" applyBorder="1"/>
    <xf numFmtId="0" fontId="4" fillId="5" borderId="26" xfId="0" applyFont="1" applyFill="1" applyBorder="1"/>
    <xf numFmtId="49" fontId="4" fillId="5" borderId="9" xfId="0" applyNumberFormat="1" applyFont="1" applyFill="1" applyBorder="1"/>
    <xf numFmtId="44" fontId="4" fillId="5" borderId="48" xfId="0" applyNumberFormat="1" applyFont="1" applyFill="1" applyBorder="1"/>
    <xf numFmtId="2" fontId="4" fillId="5" borderId="26" xfId="0" applyNumberFormat="1" applyFont="1" applyFill="1" applyBorder="1"/>
    <xf numFmtId="2" fontId="4" fillId="5" borderId="9" xfId="0" applyNumberFormat="1" applyFont="1" applyFill="1" applyBorder="1"/>
    <xf numFmtId="0" fontId="4" fillId="5" borderId="10" xfId="0" applyFont="1" applyFill="1" applyBorder="1"/>
    <xf numFmtId="49" fontId="4" fillId="5" borderId="8" xfId="0" applyNumberFormat="1" applyFont="1" applyFill="1" applyBorder="1"/>
    <xf numFmtId="44" fontId="4" fillId="5" borderId="49" xfId="0" applyNumberFormat="1" applyFont="1" applyFill="1" applyBorder="1"/>
    <xf numFmtId="2" fontId="4" fillId="5" borderId="10" xfId="0" applyNumberFormat="1" applyFont="1" applyFill="1" applyBorder="1"/>
    <xf numFmtId="2" fontId="4" fillId="5" borderId="8" xfId="0" applyNumberFormat="1" applyFont="1" applyFill="1" applyBorder="1"/>
    <xf numFmtId="0" fontId="4" fillId="5" borderId="9" xfId="0" applyFont="1" applyFill="1" applyBorder="1"/>
    <xf numFmtId="44" fontId="10" fillId="2" borderId="19" xfId="0" applyNumberFormat="1" applyFont="1" applyFill="1" applyBorder="1" applyAlignment="1">
      <alignment horizontal="center" wrapText="1"/>
    </xf>
    <xf numFmtId="0" fontId="10" fillId="4" borderId="6" xfId="0" applyFont="1" applyFill="1" applyBorder="1"/>
    <xf numFmtId="49" fontId="10" fillId="4" borderId="4" xfId="0" applyNumberFormat="1" applyFont="1" applyFill="1" applyBorder="1"/>
    <xf numFmtId="49" fontId="10" fillId="4" borderId="35" xfId="0" applyNumberFormat="1" applyFont="1" applyFill="1" applyBorder="1"/>
    <xf numFmtId="2" fontId="10" fillId="4" borderId="6" xfId="0" applyNumberFormat="1" applyFont="1" applyFill="1" applyBorder="1"/>
    <xf numFmtId="2" fontId="10" fillId="4" borderId="4" xfId="0" applyNumberFormat="1" applyFont="1" applyFill="1" applyBorder="1"/>
    <xf numFmtId="44" fontId="10" fillId="2" borderId="12" xfId="0" applyNumberFormat="1" applyFont="1" applyFill="1" applyBorder="1" applyAlignment="1">
      <alignment horizontal="center" wrapText="1"/>
    </xf>
    <xf numFmtId="44" fontId="10" fillId="4" borderId="50" xfId="0" applyNumberFormat="1" applyFont="1" applyFill="1" applyBorder="1"/>
    <xf numFmtId="49" fontId="10" fillId="0" borderId="28" xfId="0" applyNumberFormat="1" applyFont="1" applyFill="1" applyBorder="1"/>
    <xf numFmtId="49" fontId="10" fillId="0" borderId="51" xfId="0" applyNumberFormat="1" applyFont="1" applyFill="1" applyBorder="1"/>
    <xf numFmtId="2" fontId="10" fillId="0" borderId="51" xfId="0" applyNumberFormat="1" applyFont="1" applyFill="1" applyBorder="1"/>
    <xf numFmtId="44" fontId="4" fillId="0" borderId="52" xfId="0" applyNumberFormat="1" applyFont="1" applyFill="1" applyBorder="1"/>
    <xf numFmtId="0" fontId="10" fillId="4" borderId="53" xfId="0" applyFont="1" applyFill="1" applyBorder="1"/>
    <xf numFmtId="49" fontId="10" fillId="4" borderId="54" xfId="0" applyNumberFormat="1" applyFont="1" applyFill="1" applyBorder="1"/>
    <xf numFmtId="44" fontId="10" fillId="4" borderId="55" xfId="0" applyNumberFormat="1" applyFont="1" applyFill="1" applyBorder="1"/>
    <xf numFmtId="2" fontId="10" fillId="4" borderId="53" xfId="0" applyNumberFormat="1" applyFont="1" applyFill="1" applyBorder="1"/>
    <xf numFmtId="2" fontId="10" fillId="4" borderId="54" xfId="0" applyNumberFormat="1" applyFont="1" applyFill="1" applyBorder="1"/>
    <xf numFmtId="44" fontId="10" fillId="2" borderId="56" xfId="0" applyNumberFormat="1" applyFont="1" applyFill="1" applyBorder="1" applyAlignment="1">
      <alignment horizontal="center" wrapText="1"/>
    </xf>
    <xf numFmtId="44" fontId="10" fillId="2" borderId="57" xfId="0" applyNumberFormat="1" applyFont="1" applyFill="1" applyBorder="1" applyAlignment="1">
      <alignment horizontal="center" wrapText="1"/>
    </xf>
    <xf numFmtId="44" fontId="10" fillId="4" borderId="21" xfId="0" applyNumberFormat="1" applyFont="1" applyFill="1" applyBorder="1"/>
    <xf numFmtId="44" fontId="4" fillId="4" borderId="47" xfId="0" applyNumberFormat="1" applyFont="1" applyFill="1" applyBorder="1"/>
    <xf numFmtId="49" fontId="10" fillId="4" borderId="1" xfId="0" applyNumberFormat="1" applyFont="1" applyFill="1" applyBorder="1"/>
    <xf numFmtId="2" fontId="10" fillId="4" borderId="2" xfId="0" applyNumberFormat="1" applyFont="1" applyFill="1" applyBorder="1"/>
    <xf numFmtId="2" fontId="10" fillId="4" borderId="1" xfId="0" applyNumberFormat="1" applyFont="1" applyFill="1" applyBorder="1"/>
    <xf numFmtId="44" fontId="10" fillId="2" borderId="3" xfId="0" applyNumberFormat="1" applyFont="1" applyFill="1" applyBorder="1" applyAlignment="1">
      <alignment horizontal="center" wrapText="1"/>
    </xf>
    <xf numFmtId="44" fontId="4" fillId="4" borderId="45" xfId="0" applyNumberFormat="1" applyFont="1" applyFill="1" applyBorder="1"/>
    <xf numFmtId="44" fontId="10" fillId="2" borderId="1" xfId="0" applyNumberFormat="1" applyFont="1" applyFill="1" applyBorder="1" applyAlignment="1">
      <alignment horizontal="center" wrapText="1"/>
    </xf>
    <xf numFmtId="49" fontId="10" fillId="0" borderId="38" xfId="0" applyNumberFormat="1" applyFont="1" applyFill="1" applyBorder="1"/>
    <xf numFmtId="49" fontId="10" fillId="0" borderId="58" xfId="0" applyNumberFormat="1" applyFont="1" applyFill="1" applyBorder="1"/>
    <xf numFmtId="44" fontId="4" fillId="0" borderId="59" xfId="0" applyNumberFormat="1" applyFont="1" applyFill="1" applyBorder="1"/>
    <xf numFmtId="44" fontId="10" fillId="6" borderId="45" xfId="0" applyNumberFormat="1" applyFont="1" applyFill="1" applyBorder="1" applyAlignment="1">
      <alignment horizontal="center" wrapText="1"/>
    </xf>
    <xf numFmtId="0" fontId="4" fillId="5" borderId="0" xfId="0" applyFont="1" applyFill="1"/>
    <xf numFmtId="49" fontId="13" fillId="0" borderId="0" xfId="0" applyNumberFormat="1" applyFont="1" applyFill="1" applyBorder="1" applyAlignment="1">
      <alignment wrapText="1"/>
    </xf>
    <xf numFmtId="0" fontId="4" fillId="0" borderId="60" xfId="0" applyFont="1" applyBorder="1"/>
    <xf numFmtId="0" fontId="4" fillId="0" borderId="61" xfId="0" applyFont="1" applyBorder="1"/>
    <xf numFmtId="0" fontId="4" fillId="0" borderId="62" xfId="0" applyFont="1" applyBorder="1"/>
    <xf numFmtId="0" fontId="4" fillId="0" borderId="38" xfId="0" applyFont="1" applyBorder="1"/>
    <xf numFmtId="0" fontId="4" fillId="0" borderId="58" xfId="0" applyFont="1" applyBorder="1"/>
    <xf numFmtId="0" fontId="4" fillId="0" borderId="59" xfId="0" applyFont="1" applyBorder="1"/>
    <xf numFmtId="44" fontId="10" fillId="2" borderId="4" xfId="0" applyNumberFormat="1" applyFont="1" applyFill="1" applyBorder="1" applyAlignment="1">
      <alignment horizontal="center" wrapText="1"/>
    </xf>
    <xf numFmtId="0" fontId="10" fillId="4" borderId="10" xfId="0" applyFont="1" applyFill="1" applyBorder="1" applyAlignment="1">
      <alignment vertical="center" wrapText="1"/>
    </xf>
    <xf numFmtId="0" fontId="10" fillId="4" borderId="8" xfId="0" applyFont="1" applyFill="1" applyBorder="1" applyAlignment="1">
      <alignment vertical="center" wrapText="1"/>
    </xf>
    <xf numFmtId="44" fontId="10" fillId="4" borderId="8" xfId="0" applyNumberFormat="1" applyFont="1" applyFill="1" applyBorder="1" applyAlignment="1">
      <alignment vertical="center" wrapText="1"/>
    </xf>
    <xf numFmtId="44" fontId="10" fillId="2" borderId="8" xfId="0" applyNumberFormat="1" applyFont="1" applyFill="1" applyBorder="1" applyAlignment="1">
      <alignment horizontal="center" wrapText="1"/>
    </xf>
    <xf numFmtId="0" fontId="10" fillId="2" borderId="8" xfId="0" applyFont="1" applyFill="1" applyBorder="1" applyAlignment="1">
      <alignment horizontal="center" wrapText="1"/>
    </xf>
    <xf numFmtId="44" fontId="4" fillId="2" borderId="8" xfId="0" applyNumberFormat="1" applyFont="1" applyFill="1" applyBorder="1" applyAlignment="1">
      <alignment horizontal="center" wrapText="1"/>
    </xf>
    <xf numFmtId="44" fontId="4" fillId="4" borderId="8" xfId="0" applyNumberFormat="1" applyFont="1" applyFill="1" applyBorder="1" applyAlignment="1">
      <alignment wrapText="1"/>
    </xf>
    <xf numFmtId="44" fontId="4" fillId="4" borderId="12" xfId="0" applyNumberFormat="1" applyFont="1" applyFill="1" applyBorder="1" applyAlignment="1">
      <alignment wrapText="1"/>
    </xf>
    <xf numFmtId="0" fontId="10" fillId="4" borderId="6" xfId="0" applyFont="1" applyFill="1" applyBorder="1" applyAlignment="1">
      <alignment vertical="center" wrapText="1"/>
    </xf>
    <xf numFmtId="0" fontId="10" fillId="4" borderId="4" xfId="0" applyFont="1" applyFill="1" applyBorder="1" applyAlignment="1">
      <alignment vertical="center" wrapText="1"/>
    </xf>
    <xf numFmtId="44" fontId="10" fillId="4" borderId="4" xfId="0" applyNumberFormat="1" applyFont="1" applyFill="1" applyBorder="1" applyAlignment="1">
      <alignment vertical="center" wrapText="1"/>
    </xf>
    <xf numFmtId="44" fontId="10" fillId="4" borderId="4" xfId="0" applyNumberFormat="1" applyFont="1" applyFill="1" applyBorder="1" applyAlignment="1">
      <alignment wrapText="1"/>
    </xf>
    <xf numFmtId="44" fontId="10" fillId="4" borderId="5" xfId="0" applyNumberFormat="1" applyFont="1" applyFill="1" applyBorder="1" applyAlignment="1">
      <alignment wrapText="1"/>
    </xf>
    <xf numFmtId="0" fontId="4" fillId="4" borderId="29" xfId="0" applyFont="1" applyFill="1" applyBorder="1" applyAlignment="1">
      <alignment horizontal="center" vertical="center" wrapText="1"/>
    </xf>
    <xf numFmtId="0" fontId="4" fillId="4" borderId="32" xfId="0" applyFont="1" applyFill="1" applyBorder="1" applyAlignment="1">
      <alignment horizontal="left" vertical="center" wrapText="1" indent="3"/>
    </xf>
    <xf numFmtId="0" fontId="4" fillId="4" borderId="1" xfId="0" applyFont="1" applyFill="1" applyBorder="1" applyAlignment="1">
      <alignment vertical="center" wrapText="1"/>
    </xf>
    <xf numFmtId="165" fontId="10" fillId="5" borderId="13" xfId="22" applyNumberFormat="1" applyFont="1" applyFill="1" applyBorder="1" applyAlignment="1">
      <alignment horizontal="center" vertical="center" wrapText="1"/>
    </xf>
    <xf numFmtId="0" fontId="4" fillId="4" borderId="18" xfId="0" applyFont="1" applyFill="1" applyBorder="1" applyAlignment="1">
      <alignment vertical="center" wrapText="1"/>
    </xf>
    <xf numFmtId="0" fontId="4" fillId="4" borderId="13" xfId="0" applyFont="1" applyFill="1" applyBorder="1" applyAlignment="1">
      <alignment vertical="center" wrapText="1"/>
    </xf>
    <xf numFmtId="0" fontId="10" fillId="2" borderId="13" xfId="0" applyFont="1" applyFill="1" applyBorder="1" applyAlignment="1">
      <alignment horizontal="center" wrapText="1"/>
    </xf>
    <xf numFmtId="44" fontId="4" fillId="2" borderId="13" xfId="0" applyNumberFormat="1" applyFont="1" applyFill="1" applyBorder="1" applyAlignment="1">
      <alignment horizontal="center" wrapText="1"/>
    </xf>
    <xf numFmtId="44" fontId="4" fillId="4" borderId="13" xfId="0" applyNumberFormat="1" applyFont="1" applyFill="1" applyBorder="1" applyAlignment="1">
      <alignment wrapText="1"/>
    </xf>
    <xf numFmtId="44" fontId="4" fillId="4" borderId="7" xfId="0" applyNumberFormat="1" applyFont="1" applyFill="1" applyBorder="1" applyAlignment="1">
      <alignment wrapText="1"/>
    </xf>
    <xf numFmtId="0" fontId="4" fillId="4" borderId="30" xfId="0" applyFont="1" applyFill="1" applyBorder="1" applyAlignment="1">
      <alignment horizontal="center" vertical="center" wrapText="1"/>
    </xf>
    <xf numFmtId="0" fontId="4" fillId="4" borderId="26" xfId="0" applyFont="1" applyFill="1" applyBorder="1" applyAlignment="1">
      <alignment horizontal="left" vertical="center" wrapText="1" indent="3"/>
    </xf>
    <xf numFmtId="0" fontId="4" fillId="4" borderId="9" xfId="0" applyFont="1" applyFill="1" applyBorder="1" applyAlignment="1">
      <alignment vertical="center" wrapText="1"/>
    </xf>
    <xf numFmtId="165" fontId="10" fillId="5" borderId="9" xfId="22" applyNumberFormat="1" applyFont="1" applyFill="1" applyBorder="1" applyAlignment="1">
      <alignment horizontal="center" vertical="center" wrapText="1"/>
    </xf>
    <xf numFmtId="0" fontId="4" fillId="4" borderId="16" xfId="0" applyFont="1" applyFill="1" applyBorder="1" applyAlignment="1">
      <alignment vertical="center" wrapText="1"/>
    </xf>
    <xf numFmtId="44" fontId="4" fillId="4" borderId="9" xfId="0" applyNumberFormat="1" applyFont="1" applyFill="1" applyBorder="1" applyAlignment="1">
      <alignment vertical="center" wrapText="1"/>
    </xf>
    <xf numFmtId="0" fontId="10" fillId="2" borderId="9" xfId="0" applyFont="1" applyFill="1" applyBorder="1" applyAlignment="1">
      <alignment horizontal="center" wrapText="1"/>
    </xf>
    <xf numFmtId="44" fontId="4" fillId="2" borderId="9" xfId="0" applyNumberFormat="1" applyFont="1" applyFill="1" applyBorder="1" applyAlignment="1">
      <alignment horizontal="center" wrapText="1"/>
    </xf>
    <xf numFmtId="44" fontId="4" fillId="4" borderId="9" xfId="0" applyNumberFormat="1" applyFont="1" applyFill="1" applyBorder="1" applyAlignment="1">
      <alignment wrapText="1"/>
    </xf>
    <xf numFmtId="44" fontId="4" fillId="4" borderId="19" xfId="0" applyNumberFormat="1" applyFont="1" applyFill="1" applyBorder="1" applyAlignment="1">
      <alignment wrapText="1"/>
    </xf>
    <xf numFmtId="165" fontId="10" fillId="4" borderId="9" xfId="22" applyNumberFormat="1" applyFont="1" applyFill="1" applyBorder="1" applyAlignment="1">
      <alignment horizontal="center" vertical="center" wrapText="1"/>
    </xf>
    <xf numFmtId="0" fontId="4" fillId="4" borderId="11" xfId="0" applyFont="1" applyFill="1" applyBorder="1" applyAlignment="1">
      <alignment vertical="center" wrapText="1"/>
    </xf>
    <xf numFmtId="44" fontId="10" fillId="5" borderId="9" xfId="0" applyNumberFormat="1"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3" xfId="0" applyFont="1" applyFill="1" applyBorder="1" applyAlignment="1">
      <alignment horizontal="left" vertical="center" wrapText="1" indent="3"/>
    </xf>
    <xf numFmtId="44" fontId="10" fillId="5" borderId="11" xfId="0" applyNumberFormat="1" applyFont="1" applyFill="1" applyBorder="1" applyAlignment="1">
      <alignment horizontal="center" vertical="center" wrapText="1"/>
    </xf>
    <xf numFmtId="0" fontId="4" fillId="4" borderId="17" xfId="0" applyFont="1" applyFill="1" applyBorder="1" applyAlignment="1">
      <alignment vertical="center" wrapText="1"/>
    </xf>
    <xf numFmtId="44" fontId="4" fillId="4" borderId="11" xfId="0" applyNumberFormat="1" applyFont="1" applyFill="1" applyBorder="1" applyAlignment="1">
      <alignment vertical="center" wrapText="1"/>
    </xf>
    <xf numFmtId="0" fontId="10" fillId="2" borderId="11" xfId="0" applyFont="1" applyFill="1" applyBorder="1" applyAlignment="1">
      <alignment horizontal="center" wrapText="1"/>
    </xf>
    <xf numFmtId="44" fontId="4" fillId="2" borderId="11" xfId="0" applyNumberFormat="1" applyFont="1" applyFill="1" applyBorder="1" applyAlignment="1">
      <alignment horizontal="center" wrapText="1"/>
    </xf>
    <xf numFmtId="44" fontId="4" fillId="4" borderId="11" xfId="0" applyNumberFormat="1" applyFont="1" applyFill="1" applyBorder="1" applyAlignment="1">
      <alignment wrapText="1"/>
    </xf>
    <xf numFmtId="44" fontId="4" fillId="4" borderId="20" xfId="0" applyNumberFormat="1" applyFont="1" applyFill="1" applyBorder="1" applyAlignment="1">
      <alignment wrapText="1"/>
    </xf>
    <xf numFmtId="0" fontId="10" fillId="4" borderId="53" xfId="0" applyFont="1" applyFill="1" applyBorder="1" applyAlignment="1">
      <alignment vertical="center" wrapText="1"/>
    </xf>
    <xf numFmtId="0" fontId="10" fillId="4" borderId="54" xfId="0" applyFont="1" applyFill="1" applyBorder="1" applyAlignment="1">
      <alignment vertical="center" wrapText="1"/>
    </xf>
    <xf numFmtId="0" fontId="4" fillId="4" borderId="54" xfId="0" applyFont="1" applyFill="1" applyBorder="1" applyAlignment="1">
      <alignment vertical="center" wrapText="1"/>
    </xf>
    <xf numFmtId="44" fontId="10" fillId="4" borderId="54" xfId="0" applyNumberFormat="1" applyFont="1" applyFill="1" applyBorder="1" applyAlignment="1">
      <alignment vertical="center" wrapText="1"/>
    </xf>
    <xf numFmtId="0" fontId="10" fillId="2" borderId="54" xfId="0" applyFont="1" applyFill="1" applyBorder="1" applyAlignment="1">
      <alignment horizontal="center" wrapText="1"/>
    </xf>
    <xf numFmtId="0" fontId="4" fillId="4" borderId="63" xfId="0" applyFont="1" applyFill="1" applyBorder="1" applyAlignment="1">
      <alignment horizontal="center" vertical="center" wrapText="1"/>
    </xf>
    <xf numFmtId="44" fontId="10" fillId="5" borderId="13" xfId="0" applyNumberFormat="1" applyFont="1" applyFill="1" applyBorder="1" applyAlignment="1">
      <alignment horizontal="center" vertical="center" wrapText="1"/>
    </xf>
    <xf numFmtId="0" fontId="10" fillId="4" borderId="13"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10" fillId="4" borderId="2" xfId="0" applyFont="1" applyFill="1" applyBorder="1" applyAlignment="1">
      <alignment vertical="center" wrapText="1"/>
    </xf>
    <xf numFmtId="0" fontId="10" fillId="4" borderId="1" xfId="0" applyFont="1" applyFill="1" applyBorder="1" applyAlignment="1">
      <alignment vertical="center" wrapText="1"/>
    </xf>
    <xf numFmtId="44" fontId="10" fillId="4" borderId="1" xfId="0" applyNumberFormat="1" applyFont="1" applyFill="1" applyBorder="1" applyAlignment="1">
      <alignment vertical="center" wrapText="1"/>
    </xf>
    <xf numFmtId="0" fontId="10" fillId="2" borderId="1" xfId="0" applyFont="1" applyFill="1" applyBorder="1" applyAlignment="1">
      <alignment horizontal="center" wrapText="1"/>
    </xf>
    <xf numFmtId="0" fontId="4" fillId="4" borderId="14" xfId="0" applyFont="1" applyFill="1" applyBorder="1" applyAlignment="1">
      <alignment vertical="center" wrapText="1"/>
    </xf>
    <xf numFmtId="44" fontId="4" fillId="4" borderId="4" xfId="0" applyNumberFormat="1" applyFont="1" applyFill="1" applyBorder="1" applyAlignment="1">
      <alignment vertical="center" wrapText="1"/>
    </xf>
    <xf numFmtId="44" fontId="4" fillId="2" borderId="4" xfId="0" applyNumberFormat="1" applyFont="1" applyFill="1" applyBorder="1" applyAlignment="1">
      <alignment horizontal="center" wrapText="1"/>
    </xf>
    <xf numFmtId="0" fontId="4" fillId="4" borderId="15" xfId="0" applyFont="1" applyFill="1" applyBorder="1" applyAlignment="1">
      <alignment vertical="center" wrapText="1"/>
    </xf>
    <xf numFmtId="0" fontId="10" fillId="4" borderId="64" xfId="0" applyFont="1" applyFill="1" applyBorder="1" applyAlignment="1">
      <alignment horizontal="left" wrapText="1"/>
    </xf>
    <xf numFmtId="44" fontId="10" fillId="4" borderId="64" xfId="0" applyNumberFormat="1" applyFont="1" applyFill="1" applyBorder="1" applyAlignment="1">
      <alignment horizontal="left" wrapText="1"/>
    </xf>
    <xf numFmtId="44" fontId="4" fillId="4" borderId="54" xfId="0" applyNumberFormat="1" applyFont="1" applyFill="1" applyBorder="1" applyAlignment="1">
      <alignment wrapText="1"/>
    </xf>
    <xf numFmtId="44" fontId="10" fillId="11" borderId="54" xfId="0" applyNumberFormat="1" applyFont="1" applyFill="1" applyBorder="1"/>
    <xf numFmtId="44" fontId="10" fillId="4" borderId="54" xfId="0" applyNumberFormat="1" applyFont="1" applyFill="1" applyBorder="1" applyAlignment="1">
      <alignment wrapText="1"/>
    </xf>
    <xf numFmtId="44" fontId="10" fillId="4" borderId="56" xfId="0" applyNumberFormat="1" applyFont="1" applyFill="1" applyBorder="1" applyAlignment="1">
      <alignment wrapText="1"/>
    </xf>
    <xf numFmtId="44" fontId="10" fillId="4" borderId="9" xfId="0" applyNumberFormat="1" applyFont="1" applyFill="1" applyBorder="1" applyAlignment="1">
      <alignment vertical="center"/>
    </xf>
    <xf numFmtId="44" fontId="10" fillId="4" borderId="9" xfId="0" applyNumberFormat="1" applyFont="1" applyFill="1" applyBorder="1" applyAlignment="1">
      <alignment vertical="center" wrapText="1"/>
    </xf>
    <xf numFmtId="1" fontId="4" fillId="4" borderId="9" xfId="0" applyNumberFormat="1" applyFont="1" applyFill="1" applyBorder="1" applyAlignment="1">
      <alignment horizontal="center" vertical="center" wrapText="1"/>
    </xf>
    <xf numFmtId="44" fontId="4" fillId="0" borderId="0" xfId="0" applyNumberFormat="1" applyFont="1" applyFill="1" applyAlignment="1">
      <alignment wrapText="1"/>
    </xf>
    <xf numFmtId="44" fontId="4" fillId="0" borderId="0" xfId="0" applyNumberFormat="1" applyFont="1" applyFill="1"/>
    <xf numFmtId="0" fontId="10" fillId="4" borderId="26" xfId="0" applyFont="1" applyFill="1" applyBorder="1" applyAlignment="1">
      <alignment horizontal="left" wrapText="1"/>
    </xf>
    <xf numFmtId="165" fontId="10" fillId="4" borderId="19" xfId="0" applyNumberFormat="1" applyFont="1" applyFill="1" applyBorder="1" applyAlignment="1">
      <alignment horizontal="left" wrapText="1"/>
    </xf>
    <xf numFmtId="44" fontId="10" fillId="4" borderId="19" xfId="0" applyNumberFormat="1" applyFont="1" applyFill="1" applyBorder="1" applyAlignment="1">
      <alignment horizontal="left" wrapText="1"/>
    </xf>
    <xf numFmtId="0" fontId="10" fillId="4" borderId="33" xfId="0" applyFont="1" applyFill="1" applyBorder="1" applyAlignment="1">
      <alignment horizontal="left" wrapText="1"/>
    </xf>
    <xf numFmtId="44" fontId="10" fillId="4" borderId="20" xfId="0" applyNumberFormat="1" applyFont="1" applyFill="1" applyBorder="1" applyAlignment="1">
      <alignment horizontal="left" wrapText="1"/>
    </xf>
    <xf numFmtId="0" fontId="10" fillId="0" borderId="0" xfId="0" applyFont="1" applyFill="1" applyBorder="1" applyAlignment="1">
      <alignment horizontal="left" wrapText="1"/>
    </xf>
    <xf numFmtId="0" fontId="4" fillId="0" borderId="0" xfId="0" applyFont="1" applyBorder="1" applyAlignment="1">
      <alignment wrapText="1"/>
    </xf>
    <xf numFmtId="0" fontId="4" fillId="5" borderId="0" xfId="0" applyFont="1" applyFill="1" applyBorder="1"/>
    <xf numFmtId="0" fontId="4" fillId="0" borderId="0" xfId="0" applyFont="1" applyAlignment="1">
      <alignment wrapText="1"/>
    </xf>
    <xf numFmtId="44" fontId="4" fillId="0" borderId="0" xfId="0" applyNumberFormat="1" applyFont="1" applyAlignment="1">
      <alignment wrapText="1"/>
    </xf>
    <xf numFmtId="44" fontId="4" fillId="0" borderId="0" xfId="0" applyNumberFormat="1" applyFont="1"/>
    <xf numFmtId="165" fontId="4" fillId="0" borderId="0" xfId="0" applyNumberFormat="1" applyFont="1" applyAlignment="1">
      <alignment wrapText="1"/>
    </xf>
    <xf numFmtId="0" fontId="18" fillId="0" borderId="0" xfId="0" applyFont="1" applyAlignment="1">
      <alignment/>
    </xf>
    <xf numFmtId="0" fontId="15" fillId="0" borderId="0" xfId="0" applyFont="1" applyAlignment="1">
      <alignment wrapText="1"/>
    </xf>
    <xf numFmtId="0" fontId="0" fillId="0" borderId="0" xfId="0" applyBorder="1"/>
    <xf numFmtId="0" fontId="3" fillId="0" borderId="0" xfId="0" applyFont="1" applyFill="1" applyBorder="1" applyAlignment="1">
      <alignment wrapText="1"/>
    </xf>
    <xf numFmtId="44" fontId="3" fillId="8" borderId="17" xfId="0" applyNumberFormat="1" applyFont="1" applyFill="1" applyBorder="1" applyAlignment="1">
      <alignment wrapText="1"/>
    </xf>
    <xf numFmtId="44" fontId="3" fillId="0" borderId="0" xfId="0" applyNumberFormat="1" applyFont="1" applyFill="1" applyBorder="1" applyAlignment="1">
      <alignment wrapText="1"/>
    </xf>
    <xf numFmtId="44" fontId="0" fillId="0" borderId="0" xfId="0" applyNumberFormat="1" applyFill="1" applyBorder="1" applyAlignment="1">
      <alignment wrapText="1"/>
    </xf>
    <xf numFmtId="165" fontId="0" fillId="0" borderId="0" xfId="0" applyNumberFormat="1" applyBorder="1" applyAlignment="1">
      <alignment wrapText="1"/>
    </xf>
    <xf numFmtId="0" fontId="17" fillId="0" borderId="0" xfId="0" applyFont="1" applyAlignment="1">
      <alignment wrapText="1"/>
    </xf>
    <xf numFmtId="0" fontId="4" fillId="5" borderId="0" xfId="0" applyFont="1" applyFill="1" applyAlignment="1">
      <alignment wrapText="1"/>
    </xf>
    <xf numFmtId="0" fontId="4" fillId="0" borderId="19" xfId="0" applyFont="1" applyBorder="1" applyAlignment="1">
      <alignment wrapText="1"/>
    </xf>
    <xf numFmtId="0" fontId="10" fillId="0" borderId="26" xfId="0" applyFont="1" applyBorder="1" applyAlignment="1">
      <alignment vertical="center"/>
    </xf>
    <xf numFmtId="0" fontId="2" fillId="17" borderId="60" xfId="0" applyFont="1" applyFill="1" applyBorder="1" applyAlignment="1">
      <alignment horizontal="center"/>
    </xf>
    <xf numFmtId="0" fontId="2" fillId="17" borderId="61" xfId="0" applyFont="1" applyFill="1" applyBorder="1" applyAlignment="1">
      <alignment horizontal="center"/>
    </xf>
    <xf numFmtId="0" fontId="2" fillId="17" borderId="62" xfId="0" applyFont="1" applyFill="1" applyBorder="1" applyAlignment="1">
      <alignment horizontal="center"/>
    </xf>
    <xf numFmtId="0" fontId="5" fillId="18" borderId="0" xfId="0" applyFont="1" applyFill="1" applyAlignment="1">
      <alignment horizontal="center"/>
    </xf>
    <xf numFmtId="0" fontId="4" fillId="0" borderId="0" xfId="0" applyNumberFormat="1"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10" fillId="0" borderId="28" xfId="0" applyFont="1" applyFill="1" applyBorder="1" applyAlignment="1">
      <alignment horizontal="center" wrapText="1"/>
    </xf>
    <xf numFmtId="0" fontId="10" fillId="0" borderId="51" xfId="0" applyFont="1" applyFill="1" applyBorder="1" applyAlignment="1">
      <alignment horizontal="center" wrapText="1"/>
    </xf>
    <xf numFmtId="0" fontId="10" fillId="0" borderId="52" xfId="0" applyFont="1" applyFill="1" applyBorder="1" applyAlignment="1">
      <alignment horizontal="center" wrapText="1"/>
    </xf>
    <xf numFmtId="49" fontId="13" fillId="4" borderId="28" xfId="0" applyNumberFormat="1" applyFont="1" applyFill="1" applyBorder="1" applyAlignment="1">
      <alignment horizontal="center" wrapText="1"/>
    </xf>
    <xf numFmtId="49" fontId="13" fillId="4" borderId="51" xfId="0" applyNumberFormat="1" applyFont="1" applyFill="1" applyBorder="1" applyAlignment="1">
      <alignment horizontal="center" wrapText="1"/>
    </xf>
    <xf numFmtId="49" fontId="13" fillId="4" borderId="52" xfId="0" applyNumberFormat="1" applyFont="1" applyFill="1" applyBorder="1" applyAlignment="1">
      <alignment horizontal="center" wrapText="1"/>
    </xf>
    <xf numFmtId="0" fontId="4" fillId="0" borderId="0" xfId="0" applyFont="1" applyAlignment="1">
      <alignment horizontal="left" wrapText="1"/>
    </xf>
    <xf numFmtId="0" fontId="10" fillId="2" borderId="28" xfId="0" applyFont="1" applyFill="1" applyBorder="1" applyAlignment="1">
      <alignment horizontal="center" wrapText="1"/>
    </xf>
    <xf numFmtId="0" fontId="10" fillId="2" borderId="51" xfId="0" applyFont="1" applyFill="1" applyBorder="1" applyAlignment="1">
      <alignment horizontal="center" wrapText="1"/>
    </xf>
    <xf numFmtId="0" fontId="10" fillId="2" borderId="52" xfId="0" applyFont="1" applyFill="1" applyBorder="1" applyAlignment="1">
      <alignment horizontal="center" wrapText="1"/>
    </xf>
    <xf numFmtId="0" fontId="3" fillId="4" borderId="65" xfId="0" applyFont="1" applyFill="1" applyBorder="1" applyAlignment="1">
      <alignment horizontal="left" wrapText="1"/>
    </xf>
    <xf numFmtId="0" fontId="3" fillId="4" borderId="34" xfId="0" applyFont="1" applyFill="1" applyBorder="1" applyAlignment="1">
      <alignment horizontal="left" wrapText="1"/>
    </xf>
    <xf numFmtId="0" fontId="13" fillId="18" borderId="36" xfId="0" applyFont="1" applyFill="1" applyBorder="1" applyAlignment="1">
      <alignment horizontal="center" vertical="center" wrapText="1"/>
    </xf>
    <xf numFmtId="0" fontId="13" fillId="18" borderId="51" xfId="0" applyFont="1" applyFill="1" applyBorder="1" applyAlignment="1">
      <alignment horizontal="center" vertical="center" wrapText="1"/>
    </xf>
    <xf numFmtId="0" fontId="13" fillId="18" borderId="44" xfId="0" applyFont="1" applyFill="1" applyBorder="1" applyAlignment="1">
      <alignment horizontal="center" vertical="center" wrapText="1"/>
    </xf>
    <xf numFmtId="0" fontId="3" fillId="4" borderId="28" xfId="0" applyFont="1" applyFill="1" applyBorder="1" applyAlignment="1">
      <alignment horizontal="left" wrapText="1"/>
    </xf>
    <xf numFmtId="0" fontId="3" fillId="4" borderId="44" xfId="0" applyFont="1" applyFill="1" applyBorder="1" applyAlignment="1">
      <alignment horizontal="left" wrapText="1"/>
    </xf>
    <xf numFmtId="0" fontId="10" fillId="4" borderId="38" xfId="0" applyFont="1" applyFill="1" applyBorder="1" applyAlignment="1">
      <alignment horizontal="left" wrapText="1"/>
    </xf>
    <xf numFmtId="0" fontId="10" fillId="4" borderId="64" xfId="0" applyFont="1" applyFill="1" applyBorder="1" applyAlignment="1">
      <alignment horizontal="left" wrapText="1"/>
    </xf>
    <xf numFmtId="0" fontId="10" fillId="0" borderId="60" xfId="0" applyFont="1" applyFill="1" applyBorder="1" applyAlignment="1">
      <alignment horizontal="left" wrapText="1"/>
    </xf>
    <xf numFmtId="0" fontId="10" fillId="0" borderId="43" xfId="0" applyFont="1" applyFill="1" applyBorder="1" applyAlignment="1">
      <alignment horizontal="left" wrapText="1"/>
    </xf>
    <xf numFmtId="0" fontId="10" fillId="4" borderId="32" xfId="0" applyFont="1" applyFill="1" applyBorder="1" applyAlignment="1">
      <alignment horizontal="left" vertical="top" wrapText="1"/>
    </xf>
    <xf numFmtId="0" fontId="10" fillId="4" borderId="7" xfId="0" applyFont="1" applyFill="1" applyBorder="1" applyAlignment="1">
      <alignment horizontal="left" vertical="top" wrapText="1"/>
    </xf>
    <xf numFmtId="0" fontId="0" fillId="0" borderId="29" xfId="0" applyBorder="1" applyAlignment="1">
      <alignment horizontal="center" vertical="center"/>
    </xf>
    <xf numFmtId="0" fontId="0" fillId="0" borderId="18" xfId="0"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Čárka" xfId="20"/>
    <cellStyle name="Procenta" xfId="21"/>
    <cellStyle name="Měn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3"/>
  <sheetViews>
    <sheetView workbookViewId="0" topLeftCell="A1">
      <selection activeCell="F12" sqref="F12"/>
    </sheetView>
  </sheetViews>
  <sheetFormatPr defaultColWidth="9.140625" defaultRowHeight="15"/>
  <cols>
    <col min="1" max="1" width="47.00390625" style="0" customWidth="1"/>
    <col min="2" max="2" width="20.57421875" style="0" bestFit="1" customWidth="1"/>
    <col min="3" max="3" width="21.421875" style="0" customWidth="1"/>
    <col min="4" max="4" width="23.140625" style="0" customWidth="1"/>
    <col min="5" max="5" width="23.8515625" style="0" customWidth="1"/>
    <col min="6" max="6" width="16.7109375" style="0" customWidth="1"/>
  </cols>
  <sheetData>
    <row r="1" spans="1:4" ht="18">
      <c r="A1" s="313" t="s">
        <v>15</v>
      </c>
      <c r="B1" s="313"/>
      <c r="C1" s="313"/>
      <c r="D1" s="313"/>
    </row>
    <row r="2" spans="1:4" ht="18">
      <c r="A2" s="313" t="s">
        <v>14</v>
      </c>
      <c r="B2" s="313"/>
      <c r="C2" s="313"/>
      <c r="D2" s="313"/>
    </row>
    <row r="3" ht="15" thickBot="1"/>
    <row r="4" spans="1:4" ht="15" thickBot="1">
      <c r="A4" s="310" t="s">
        <v>7</v>
      </c>
      <c r="B4" s="311"/>
      <c r="C4" s="311"/>
      <c r="D4" s="312"/>
    </row>
    <row r="5" spans="1:4" ht="15">
      <c r="A5" s="46"/>
      <c r="B5" s="47" t="s">
        <v>3</v>
      </c>
      <c r="C5" s="47" t="s">
        <v>0</v>
      </c>
      <c r="D5" s="48" t="s">
        <v>1</v>
      </c>
    </row>
    <row r="6" spans="1:4" ht="30" customHeight="1">
      <c r="A6" s="106" t="s">
        <v>174</v>
      </c>
      <c r="B6" s="97">
        <f>'Cena Vytvoření služby'!B2</f>
        <v>0</v>
      </c>
      <c r="C6" s="98">
        <f>0.21*B6</f>
        <v>0</v>
      </c>
      <c r="D6" s="99">
        <f>B6+C6</f>
        <v>0</v>
      </c>
    </row>
    <row r="7" spans="1:4" ht="28.8">
      <c r="A7" s="106" t="s">
        <v>164</v>
      </c>
      <c r="B7" s="97">
        <f>'Cena cloudových služeb'!F76</f>
        <v>0</v>
      </c>
      <c r="C7" s="98">
        <f>0.21*B7</f>
        <v>0</v>
      </c>
      <c r="D7" s="99">
        <f>B7+C7</f>
        <v>0</v>
      </c>
    </row>
    <row r="8" spans="1:5" ht="30" customHeight="1">
      <c r="A8" s="50" t="s">
        <v>104</v>
      </c>
      <c r="B8" s="97">
        <f>'Cena Pilotních služeb'!G17</f>
        <v>0</v>
      </c>
      <c r="C8" s="98">
        <f>0.21*B8</f>
        <v>0</v>
      </c>
      <c r="D8" s="100">
        <f>B8+C8</f>
        <v>0</v>
      </c>
      <c r="E8" s="96"/>
    </row>
    <row r="9" spans="1:4" ht="28.8">
      <c r="A9" s="50" t="s">
        <v>165</v>
      </c>
      <c r="B9" s="97">
        <f>'Cena Služeb rozvoje'!E5</f>
        <v>0</v>
      </c>
      <c r="C9" s="98">
        <f aca="true" t="shared" si="0" ref="C9:C12">0.21*B9</f>
        <v>0</v>
      </c>
      <c r="D9" s="100">
        <f aca="true" t="shared" si="1" ref="D9:D12">B9+C9</f>
        <v>0</v>
      </c>
    </row>
    <row r="10" spans="1:4" ht="28.8">
      <c r="A10" s="106" t="s">
        <v>230</v>
      </c>
      <c r="B10" s="97">
        <f>'Cena cloudových služeb'!P76</f>
        <v>0</v>
      </c>
      <c r="C10" s="98">
        <f>0.21*B10</f>
        <v>0</v>
      </c>
      <c r="D10" s="100">
        <f>B10+C10</f>
        <v>0</v>
      </c>
    </row>
    <row r="11" spans="1:5" ht="31.5" customHeight="1">
      <c r="A11" s="50" t="s">
        <v>231</v>
      </c>
      <c r="B11" s="97">
        <f>'Cena Služeb provozu'!J33</f>
        <v>0</v>
      </c>
      <c r="C11" s="98">
        <f t="shared" si="0"/>
        <v>0</v>
      </c>
      <c r="D11" s="100">
        <f t="shared" si="1"/>
        <v>0</v>
      </c>
      <c r="E11" s="103"/>
    </row>
    <row r="12" spans="1:4" ht="30.75" customHeight="1">
      <c r="A12" s="50" t="s">
        <v>232</v>
      </c>
      <c r="B12" s="97">
        <f>'Cena Služeb rozvoje'!E11</f>
        <v>0</v>
      </c>
      <c r="C12" s="98">
        <f t="shared" si="0"/>
        <v>0</v>
      </c>
      <c r="D12" s="100">
        <f t="shared" si="1"/>
        <v>0</v>
      </c>
    </row>
    <row r="13" spans="1:4" ht="15" thickBot="1">
      <c r="A13" s="107" t="s">
        <v>2</v>
      </c>
      <c r="B13" s="51">
        <f>SUM(B6:B12)</f>
        <v>0</v>
      </c>
      <c r="C13" s="51">
        <f>SUM(C6:C12)</f>
        <v>0</v>
      </c>
      <c r="D13" s="51">
        <f>SUM(D6:D12)</f>
        <v>0</v>
      </c>
    </row>
  </sheetData>
  <mergeCells count="3">
    <mergeCell ref="A4:D4"/>
    <mergeCell ref="A1:D1"/>
    <mergeCell ref="A2:D2"/>
  </mergeCells>
  <printOptions/>
  <pageMargins left="0.7" right="0.7" top="0.787401575" bottom="0.7874015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
  <sheetViews>
    <sheetView workbookViewId="0" topLeftCell="A1">
      <selection activeCell="B18" sqref="B18"/>
    </sheetView>
  </sheetViews>
  <sheetFormatPr defaultColWidth="9.140625" defaultRowHeight="15"/>
  <cols>
    <col min="1" max="1" width="57.57421875" style="0" customWidth="1"/>
    <col min="2" max="2" width="31.140625" style="0" customWidth="1"/>
    <col min="3" max="3" width="18.00390625" style="0" customWidth="1"/>
    <col min="4" max="4" width="21.8515625" style="0" customWidth="1"/>
    <col min="5" max="5" width="19.140625" style="0" customWidth="1"/>
  </cols>
  <sheetData>
    <row r="1" spans="1:5" ht="43.8" thickBot="1">
      <c r="A1" s="114" t="s">
        <v>5</v>
      </c>
      <c r="B1" s="1" t="s">
        <v>166</v>
      </c>
      <c r="C1" s="1" t="s">
        <v>4</v>
      </c>
      <c r="D1" s="1" t="s">
        <v>227</v>
      </c>
      <c r="E1" s="115" t="s">
        <v>70</v>
      </c>
    </row>
    <row r="2" spans="1:5" ht="15">
      <c r="A2" s="111" t="s">
        <v>174</v>
      </c>
      <c r="B2" s="116">
        <f>SUM(B3:B4)</f>
        <v>0</v>
      </c>
      <c r="C2" s="112">
        <f>0.21*B2</f>
        <v>0</v>
      </c>
      <c r="D2" s="112">
        <f>B2+C2</f>
        <v>0</v>
      </c>
      <c r="E2" s="113"/>
    </row>
    <row r="3" spans="1:5" ht="28.8">
      <c r="A3" s="53" t="s">
        <v>175</v>
      </c>
      <c r="B3" s="49"/>
      <c r="C3" s="39">
        <f aca="true" t="shared" si="0" ref="C3:C4">0.21*B3</f>
        <v>0</v>
      </c>
      <c r="D3" s="39">
        <f aca="true" t="shared" si="1" ref="D3:D4">B3+C3</f>
        <v>0</v>
      </c>
      <c r="E3" s="108"/>
    </row>
    <row r="4" spans="1:5" ht="15" thickBot="1">
      <c r="A4" s="109" t="s">
        <v>176</v>
      </c>
      <c r="B4" s="302"/>
      <c r="C4" s="41">
        <f t="shared" si="0"/>
        <v>0</v>
      </c>
      <c r="D4" s="41">
        <f t="shared" si="1"/>
        <v>0</v>
      </c>
      <c r="E4" s="110"/>
    </row>
    <row r="5" spans="1:6" ht="15">
      <c r="A5" s="301"/>
      <c r="B5" s="303"/>
      <c r="C5" s="303"/>
      <c r="D5" s="303"/>
      <c r="E5" s="304"/>
      <c r="F5" s="300"/>
    </row>
    <row r="6" spans="1:5" ht="15">
      <c r="A6" s="301"/>
      <c r="B6" s="303"/>
      <c r="C6" s="303"/>
      <c r="D6" s="303"/>
      <c r="E6" s="304"/>
    </row>
    <row r="7" spans="1:5" ht="15" thickBot="1">
      <c r="A7" s="301"/>
      <c r="B7" s="303"/>
      <c r="C7" s="303"/>
      <c r="D7" s="303"/>
      <c r="E7" s="304"/>
    </row>
    <row r="8" spans="1:5" ht="15">
      <c r="A8" s="104" t="s">
        <v>177</v>
      </c>
      <c r="B8" s="52"/>
      <c r="C8" s="52"/>
      <c r="D8" s="52"/>
      <c r="E8" s="9"/>
    </row>
    <row r="9" spans="1:5" ht="15">
      <c r="A9" s="53" t="s">
        <v>179</v>
      </c>
      <c r="B9" s="39">
        <f aca="true" t="shared" si="2" ref="B9">$B$2*E9</f>
        <v>0</v>
      </c>
      <c r="C9" s="39">
        <f aca="true" t="shared" si="3" ref="C9:C11">0.21*B9</f>
        <v>0</v>
      </c>
      <c r="D9" s="39">
        <f aca="true" t="shared" si="4" ref="D9:D11">B9+C9</f>
        <v>0</v>
      </c>
      <c r="E9" s="40">
        <v>0.1</v>
      </c>
    </row>
    <row r="10" spans="1:5" ht="20.25" customHeight="1">
      <c r="A10" s="44" t="s">
        <v>180</v>
      </c>
      <c r="B10" s="43">
        <f>$B$2*E10</f>
        <v>0</v>
      </c>
      <c r="C10" s="39">
        <f t="shared" si="3"/>
        <v>0</v>
      </c>
      <c r="D10" s="39">
        <f t="shared" si="4"/>
        <v>0</v>
      </c>
      <c r="E10" s="40">
        <v>0.4</v>
      </c>
    </row>
    <row r="11" spans="1:5" ht="29.4" thickBot="1">
      <c r="A11" s="45" t="s">
        <v>178</v>
      </c>
      <c r="B11" s="54">
        <f>$B$2*E11</f>
        <v>0</v>
      </c>
      <c r="C11" s="41">
        <f t="shared" si="3"/>
        <v>0</v>
      </c>
      <c r="D11" s="41">
        <f t="shared" si="4"/>
        <v>0</v>
      </c>
      <c r="E11" s="42">
        <v>0.5</v>
      </c>
    </row>
    <row r="13" ht="15">
      <c r="A13" s="10" t="s">
        <v>6</v>
      </c>
    </row>
    <row r="14" ht="15" thickBot="1">
      <c r="A14" s="11"/>
    </row>
    <row r="15" spans="1:5" ht="29.4" thickBot="1">
      <c r="A15" s="121" t="s">
        <v>13</v>
      </c>
      <c r="B15" s="95"/>
      <c r="C15" s="95"/>
      <c r="D15" s="95"/>
      <c r="E15" s="95"/>
    </row>
    <row r="16" spans="1:5" ht="15">
      <c r="A16" s="122"/>
      <c r="B16" s="95"/>
      <c r="C16" s="95"/>
      <c r="D16" s="95"/>
      <c r="E16" s="95"/>
    </row>
    <row r="17" spans="1:5" ht="60.6" customHeight="1">
      <c r="A17" s="314" t="s">
        <v>202</v>
      </c>
      <c r="B17" s="314"/>
      <c r="C17" s="314"/>
      <c r="D17" s="314"/>
      <c r="E17" s="314"/>
    </row>
    <row r="18" ht="15">
      <c r="A18" s="96"/>
    </row>
    <row r="20" ht="15">
      <c r="A20" s="37"/>
    </row>
  </sheetData>
  <mergeCells count="1">
    <mergeCell ref="A17:E17"/>
  </mergeCells>
  <printOptions/>
  <pageMargins left="0.7" right="0.7" top="0.787401575" bottom="0.787401575" header="0.3" footer="0.3"/>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13"/>
  <sheetViews>
    <sheetView tabSelected="1" zoomScale="96" zoomScaleNormal="96" workbookViewId="0" topLeftCell="A76">
      <selection activeCell="G12" sqref="G12:H12"/>
    </sheetView>
  </sheetViews>
  <sheetFormatPr defaultColWidth="8.8515625" defaultRowHeight="15"/>
  <cols>
    <col min="1" max="1" width="42.57421875" style="95" customWidth="1"/>
    <col min="2" max="2" width="20.00390625" style="95" customWidth="1"/>
    <col min="3" max="3" width="18.57421875" style="95" customWidth="1"/>
    <col min="4" max="10" width="22.28125" style="95" customWidth="1"/>
    <col min="11" max="24" width="23.140625" style="95" customWidth="1"/>
    <col min="25" max="16384" width="8.8515625" style="95" customWidth="1"/>
  </cols>
  <sheetData>
    <row r="1" spans="1:16" ht="101.4" thickBot="1">
      <c r="A1" s="55" t="s">
        <v>122</v>
      </c>
      <c r="B1" s="57" t="s">
        <v>181</v>
      </c>
      <c r="C1" s="123" t="s">
        <v>182</v>
      </c>
      <c r="D1" s="55" t="s">
        <v>73</v>
      </c>
      <c r="E1" s="57" t="s">
        <v>74</v>
      </c>
      <c r="F1" s="124" t="s">
        <v>159</v>
      </c>
      <c r="G1" s="55" t="s">
        <v>73</v>
      </c>
      <c r="H1" s="57" t="s">
        <v>74</v>
      </c>
      <c r="I1" s="124" t="s">
        <v>160</v>
      </c>
      <c r="J1" s="55" t="s">
        <v>73</v>
      </c>
      <c r="K1" s="57" t="s">
        <v>74</v>
      </c>
      <c r="L1" s="124" t="s">
        <v>160</v>
      </c>
      <c r="M1" s="55" t="s">
        <v>73</v>
      </c>
      <c r="N1" s="57" t="s">
        <v>74</v>
      </c>
      <c r="O1" s="124" t="s">
        <v>160</v>
      </c>
      <c r="P1" s="125" t="s">
        <v>84</v>
      </c>
    </row>
    <row r="2" spans="1:16" ht="15" thickBot="1">
      <c r="A2" s="319" t="s">
        <v>124</v>
      </c>
      <c r="B2" s="320"/>
      <c r="C2" s="320"/>
      <c r="D2" s="320"/>
      <c r="E2" s="320"/>
      <c r="F2" s="320"/>
      <c r="G2" s="320"/>
      <c r="H2" s="320"/>
      <c r="I2" s="320"/>
      <c r="J2" s="320"/>
      <c r="K2" s="320"/>
      <c r="L2" s="320"/>
      <c r="M2" s="320"/>
      <c r="N2" s="320"/>
      <c r="O2" s="320"/>
      <c r="P2" s="321"/>
    </row>
    <row r="3" spans="1:16" ht="15" thickBot="1">
      <c r="A3" s="126" t="s">
        <v>72</v>
      </c>
      <c r="B3" s="127"/>
      <c r="C3" s="123"/>
      <c r="D3" s="326" t="s">
        <v>75</v>
      </c>
      <c r="E3" s="327"/>
      <c r="F3" s="328"/>
      <c r="G3" s="326" t="s">
        <v>81</v>
      </c>
      <c r="H3" s="327"/>
      <c r="I3" s="328"/>
      <c r="J3" s="326" t="s">
        <v>82</v>
      </c>
      <c r="K3" s="327"/>
      <c r="L3" s="328"/>
      <c r="M3" s="326" t="s">
        <v>83</v>
      </c>
      <c r="N3" s="327"/>
      <c r="O3" s="328"/>
      <c r="P3" s="125"/>
    </row>
    <row r="4" spans="1:16" ht="15" thickBot="1">
      <c r="A4" s="126" t="s">
        <v>183</v>
      </c>
      <c r="B4" s="127"/>
      <c r="C4" s="123"/>
      <c r="D4" s="128">
        <v>15000</v>
      </c>
      <c r="E4" s="129">
        <v>15000</v>
      </c>
      <c r="F4" s="124"/>
      <c r="G4" s="130">
        <v>100000</v>
      </c>
      <c r="H4" s="131">
        <v>100000</v>
      </c>
      <c r="I4" s="132"/>
      <c r="J4" s="130">
        <v>100000</v>
      </c>
      <c r="K4" s="131">
        <v>100000</v>
      </c>
      <c r="L4" s="132"/>
      <c r="M4" s="130">
        <v>100000</v>
      </c>
      <c r="N4" s="131">
        <v>100000</v>
      </c>
      <c r="O4" s="132"/>
      <c r="P4" s="133"/>
    </row>
    <row r="5" spans="1:16" ht="29.4" thickBot="1">
      <c r="A5" s="126" t="s">
        <v>184</v>
      </c>
      <c r="B5" s="127"/>
      <c r="C5" s="123"/>
      <c r="D5" s="128">
        <v>5000</v>
      </c>
      <c r="E5" s="129">
        <v>2000</v>
      </c>
      <c r="F5" s="124"/>
      <c r="G5" s="130">
        <v>10000</v>
      </c>
      <c r="H5" s="131">
        <v>3000</v>
      </c>
      <c r="I5" s="132"/>
      <c r="J5" s="130">
        <v>10000</v>
      </c>
      <c r="K5" s="131">
        <v>3000</v>
      </c>
      <c r="L5" s="132"/>
      <c r="M5" s="130">
        <v>10000</v>
      </c>
      <c r="N5" s="131">
        <v>3000</v>
      </c>
      <c r="O5" s="132"/>
      <c r="P5" s="133"/>
    </row>
    <row r="6" spans="1:16" ht="15" thickBot="1">
      <c r="A6" s="126" t="s">
        <v>185</v>
      </c>
      <c r="B6" s="127"/>
      <c r="C6" s="123"/>
      <c r="D6" s="128">
        <v>1000</v>
      </c>
      <c r="E6" s="129">
        <v>1000</v>
      </c>
      <c r="F6" s="124"/>
      <c r="G6" s="130">
        <v>1000</v>
      </c>
      <c r="H6" s="131">
        <v>1000</v>
      </c>
      <c r="I6" s="132"/>
      <c r="J6" s="130">
        <v>1000</v>
      </c>
      <c r="K6" s="131">
        <v>1000</v>
      </c>
      <c r="L6" s="132"/>
      <c r="M6" s="130">
        <v>1000</v>
      </c>
      <c r="N6" s="131">
        <v>1000</v>
      </c>
      <c r="O6" s="132"/>
      <c r="P6" s="133"/>
    </row>
    <row r="7" spans="1:16" ht="29.4" thickBot="1">
      <c r="A7" s="126" t="s">
        <v>186</v>
      </c>
      <c r="B7" s="127"/>
      <c r="C7" s="123"/>
      <c r="D7" s="128">
        <v>600</v>
      </c>
      <c r="E7" s="129">
        <v>300</v>
      </c>
      <c r="F7" s="124"/>
      <c r="G7" s="130">
        <v>600</v>
      </c>
      <c r="H7" s="131">
        <v>400</v>
      </c>
      <c r="I7" s="132"/>
      <c r="J7" s="130">
        <v>600</v>
      </c>
      <c r="K7" s="131">
        <v>400</v>
      </c>
      <c r="L7" s="132"/>
      <c r="M7" s="130">
        <v>600</v>
      </c>
      <c r="N7" s="131">
        <v>400</v>
      </c>
      <c r="O7" s="132"/>
      <c r="P7" s="133"/>
    </row>
    <row r="8" spans="1:16" ht="15" thickBot="1">
      <c r="A8" s="126" t="s">
        <v>187</v>
      </c>
      <c r="B8" s="127"/>
      <c r="C8" s="123"/>
      <c r="D8" s="128">
        <v>60000</v>
      </c>
      <c r="E8" s="129">
        <v>20000</v>
      </c>
      <c r="F8" s="124"/>
      <c r="G8" s="130">
        <v>200000</v>
      </c>
      <c r="H8" s="131">
        <v>60000</v>
      </c>
      <c r="I8" s="132"/>
      <c r="J8" s="130">
        <v>200000</v>
      </c>
      <c r="K8" s="131">
        <v>60000</v>
      </c>
      <c r="L8" s="132"/>
      <c r="M8" s="130">
        <v>200000</v>
      </c>
      <c r="N8" s="131">
        <v>60000</v>
      </c>
      <c r="O8" s="132"/>
      <c r="P8" s="133"/>
    </row>
    <row r="9" spans="1:16" ht="15" thickBot="1">
      <c r="A9" s="126" t="s">
        <v>188</v>
      </c>
      <c r="B9" s="127"/>
      <c r="C9" s="123"/>
      <c r="D9" s="128">
        <v>250000</v>
      </c>
      <c r="E9" s="129">
        <v>150000</v>
      </c>
      <c r="F9" s="124"/>
      <c r="G9" s="130">
        <v>900000</v>
      </c>
      <c r="H9" s="131">
        <v>400000</v>
      </c>
      <c r="I9" s="132"/>
      <c r="J9" s="130">
        <v>900000</v>
      </c>
      <c r="K9" s="131">
        <v>400000</v>
      </c>
      <c r="L9" s="132"/>
      <c r="M9" s="130">
        <v>900000</v>
      </c>
      <c r="N9" s="131">
        <v>400000</v>
      </c>
      <c r="O9" s="132"/>
      <c r="P9" s="133"/>
    </row>
    <row r="10" spans="1:16" ht="15" thickBot="1">
      <c r="A10" s="126" t="s">
        <v>189</v>
      </c>
      <c r="B10" s="127"/>
      <c r="C10" s="123"/>
      <c r="D10" s="128">
        <v>1000000</v>
      </c>
      <c r="E10" s="129">
        <v>700000</v>
      </c>
      <c r="F10" s="124"/>
      <c r="G10" s="130">
        <v>3000000</v>
      </c>
      <c r="H10" s="131">
        <v>1200000</v>
      </c>
      <c r="I10" s="132"/>
      <c r="J10" s="130">
        <v>4000000</v>
      </c>
      <c r="K10" s="131">
        <v>1800000</v>
      </c>
      <c r="L10" s="132"/>
      <c r="M10" s="130">
        <v>5500000</v>
      </c>
      <c r="N10" s="131">
        <v>2500000</v>
      </c>
      <c r="O10" s="132"/>
      <c r="P10" s="133"/>
    </row>
    <row r="11" spans="1:16" ht="15" thickBot="1">
      <c r="A11" s="126" t="s">
        <v>190</v>
      </c>
      <c r="B11" s="127"/>
      <c r="C11" s="123"/>
      <c r="D11" s="128">
        <v>60000</v>
      </c>
      <c r="E11" s="129">
        <v>20000</v>
      </c>
      <c r="F11" s="124"/>
      <c r="G11" s="130">
        <v>200000</v>
      </c>
      <c r="H11" s="131">
        <v>60000</v>
      </c>
      <c r="I11" s="132"/>
      <c r="J11" s="130">
        <v>200000</v>
      </c>
      <c r="K11" s="131">
        <v>60000</v>
      </c>
      <c r="L11" s="132"/>
      <c r="M11" s="130">
        <v>200000</v>
      </c>
      <c r="N11" s="131">
        <v>60000</v>
      </c>
      <c r="O11" s="132"/>
      <c r="P11" s="133"/>
    </row>
    <row r="12" spans="1:16" ht="28.95" customHeight="1" thickBot="1">
      <c r="A12" s="126" t="s">
        <v>191</v>
      </c>
      <c r="B12" s="127"/>
      <c r="C12" s="123"/>
      <c r="D12" s="134">
        <v>0</v>
      </c>
      <c r="E12" s="135">
        <v>0</v>
      </c>
      <c r="F12" s="124"/>
      <c r="G12" s="136">
        <f>350000</f>
        <v>350000</v>
      </c>
      <c r="H12" s="136">
        <f>350000</f>
        <v>350000</v>
      </c>
      <c r="I12" s="132"/>
      <c r="J12" s="130">
        <f>I13</f>
        <v>1350000</v>
      </c>
      <c r="K12" s="131">
        <f>J12</f>
        <v>1350000</v>
      </c>
      <c r="L12" s="132"/>
      <c r="M12" s="130">
        <f>L13</f>
        <v>2350000</v>
      </c>
      <c r="N12" s="131">
        <f>M12</f>
        <v>2350000</v>
      </c>
      <c r="O12" s="132"/>
      <c r="P12" s="133"/>
    </row>
    <row r="13" spans="1:16" ht="15" thickBot="1">
      <c r="A13" s="126" t="s">
        <v>192</v>
      </c>
      <c r="B13" s="127"/>
      <c r="C13" s="123"/>
      <c r="D13" s="134"/>
      <c r="E13" s="135"/>
      <c r="F13" s="136">
        <f>350000</f>
        <v>350000</v>
      </c>
      <c r="G13" s="55"/>
      <c r="H13" s="57"/>
      <c r="I13" s="136">
        <f>1000000+F13</f>
        <v>1350000</v>
      </c>
      <c r="J13" s="55"/>
      <c r="K13" s="57"/>
      <c r="L13" s="136">
        <f>1000000+I13</f>
        <v>2350000</v>
      </c>
      <c r="M13" s="55"/>
      <c r="N13" s="57"/>
      <c r="O13" s="136">
        <f>1000000+L13-F13</f>
        <v>3000000</v>
      </c>
      <c r="P13" s="133"/>
    </row>
    <row r="14" spans="1:16" ht="15" thickBot="1">
      <c r="A14" s="137" t="s">
        <v>193</v>
      </c>
      <c r="B14" s="127"/>
      <c r="C14" s="123"/>
      <c r="D14" s="138"/>
      <c r="E14" s="139"/>
      <c r="F14" s="124"/>
      <c r="G14" s="140"/>
      <c r="H14" s="141"/>
      <c r="I14" s="132"/>
      <c r="J14" s="140"/>
      <c r="K14" s="141"/>
      <c r="L14" s="132"/>
      <c r="M14" s="140"/>
      <c r="N14" s="141"/>
      <c r="O14" s="132"/>
      <c r="P14" s="133"/>
    </row>
    <row r="15" spans="1:16" ht="15" thickBot="1">
      <c r="A15" s="137" t="s">
        <v>194</v>
      </c>
      <c r="B15" s="127"/>
      <c r="C15" s="123"/>
      <c r="D15" s="138"/>
      <c r="E15" s="139"/>
      <c r="F15" s="124"/>
      <c r="G15" s="140"/>
      <c r="H15" s="141"/>
      <c r="I15" s="132"/>
      <c r="J15" s="140"/>
      <c r="K15" s="141"/>
      <c r="L15" s="132"/>
      <c r="M15" s="140"/>
      <c r="N15" s="141"/>
      <c r="O15" s="132"/>
      <c r="P15" s="133"/>
    </row>
    <row r="16" spans="1:16" ht="15" thickBot="1">
      <c r="A16" s="137" t="s">
        <v>195</v>
      </c>
      <c r="B16" s="127"/>
      <c r="C16" s="123"/>
      <c r="D16" s="138"/>
      <c r="E16" s="139"/>
      <c r="F16" s="124"/>
      <c r="G16" s="140"/>
      <c r="H16" s="141"/>
      <c r="I16" s="132"/>
      <c r="J16" s="140"/>
      <c r="K16" s="141"/>
      <c r="L16" s="132"/>
      <c r="M16" s="140"/>
      <c r="N16" s="141"/>
      <c r="O16" s="132"/>
      <c r="P16" s="133"/>
    </row>
    <row r="17" spans="1:16" ht="15" thickBot="1">
      <c r="A17" s="137" t="s">
        <v>196</v>
      </c>
      <c r="B17" s="127"/>
      <c r="C17" s="123"/>
      <c r="D17" s="138"/>
      <c r="E17" s="139"/>
      <c r="F17" s="124"/>
      <c r="G17" s="140"/>
      <c r="H17" s="141"/>
      <c r="I17" s="132"/>
      <c r="J17" s="140"/>
      <c r="K17" s="141"/>
      <c r="L17" s="132"/>
      <c r="M17" s="140"/>
      <c r="N17" s="141"/>
      <c r="O17" s="132"/>
      <c r="P17" s="125"/>
    </row>
    <row r="18" spans="1:16" s="142" customFormat="1" ht="15" thickBot="1">
      <c r="A18" s="319" t="s">
        <v>123</v>
      </c>
      <c r="B18" s="320"/>
      <c r="C18" s="320"/>
      <c r="D18" s="320"/>
      <c r="E18" s="320"/>
      <c r="F18" s="320"/>
      <c r="G18" s="320"/>
      <c r="H18" s="320"/>
      <c r="I18" s="320"/>
      <c r="J18" s="320"/>
      <c r="K18" s="320"/>
      <c r="L18" s="320"/>
      <c r="M18" s="320"/>
      <c r="N18" s="320"/>
      <c r="O18" s="320"/>
      <c r="P18" s="321"/>
    </row>
    <row r="19" spans="1:16" ht="15" thickBot="1">
      <c r="A19" s="55" t="s">
        <v>121</v>
      </c>
      <c r="B19" s="127"/>
      <c r="C19" s="123"/>
      <c r="D19" s="134"/>
      <c r="E19" s="135"/>
      <c r="F19" s="136"/>
      <c r="G19" s="55"/>
      <c r="H19" s="57"/>
      <c r="I19" s="136"/>
      <c r="J19" s="55"/>
      <c r="K19" s="57"/>
      <c r="L19" s="136"/>
      <c r="M19" s="55"/>
      <c r="N19" s="57"/>
      <c r="O19" s="136"/>
      <c r="P19" s="125"/>
    </row>
    <row r="20" spans="1:16" s="153" customFormat="1" ht="15" thickBot="1">
      <c r="A20" s="143" t="s">
        <v>65</v>
      </c>
      <c r="B20" s="144"/>
      <c r="C20" s="145"/>
      <c r="D20" s="146"/>
      <c r="E20" s="147"/>
      <c r="F20" s="148"/>
      <c r="G20" s="149"/>
      <c r="H20" s="150"/>
      <c r="I20" s="148"/>
      <c r="J20" s="149"/>
      <c r="K20" s="150"/>
      <c r="L20" s="148"/>
      <c r="M20" s="149"/>
      <c r="N20" s="151"/>
      <c r="O20" s="148"/>
      <c r="P20" s="152"/>
    </row>
    <row r="21" spans="1:16" ht="15" thickBot="1">
      <c r="A21" s="154"/>
      <c r="B21" s="155"/>
      <c r="C21" s="156"/>
      <c r="D21" s="157"/>
      <c r="E21" s="158"/>
      <c r="F21" s="159">
        <f>$C21*(D21*4+E21*8)</f>
        <v>0</v>
      </c>
      <c r="G21" s="157"/>
      <c r="H21" s="158"/>
      <c r="I21" s="159">
        <f>$C21*(G21*4+H21*8)</f>
        <v>0</v>
      </c>
      <c r="J21" s="157"/>
      <c r="K21" s="158"/>
      <c r="L21" s="159">
        <f>$C21*(J21*4+K21*8)</f>
        <v>0</v>
      </c>
      <c r="M21" s="157"/>
      <c r="N21" s="158"/>
      <c r="O21" s="159">
        <f>$C21*(M21*4+N21*8)</f>
        <v>0</v>
      </c>
      <c r="P21" s="160">
        <f>I21+L21+O21</f>
        <v>0</v>
      </c>
    </row>
    <row r="22" spans="1:16" ht="15" thickBot="1">
      <c r="A22" s="154"/>
      <c r="B22" s="155"/>
      <c r="C22" s="156"/>
      <c r="D22" s="157"/>
      <c r="E22" s="158"/>
      <c r="F22" s="159">
        <f aca="true" t="shared" si="0" ref="F22:F39">$C22*(D22*4+E22*8)</f>
        <v>0</v>
      </c>
      <c r="G22" s="157"/>
      <c r="H22" s="158"/>
      <c r="I22" s="159">
        <f aca="true" t="shared" si="1" ref="I22:I39">$C22*(G22*4+H22*8)</f>
        <v>0</v>
      </c>
      <c r="J22" s="157"/>
      <c r="K22" s="158"/>
      <c r="L22" s="159">
        <f aca="true" t="shared" si="2" ref="L22:L39">$C22*(J22*4+K22*8)</f>
        <v>0</v>
      </c>
      <c r="M22" s="157"/>
      <c r="N22" s="158"/>
      <c r="O22" s="159">
        <f aca="true" t="shared" si="3" ref="O22:O39">$C22*(M22*4+N22*8)</f>
        <v>0</v>
      </c>
      <c r="P22" s="160">
        <f aca="true" t="shared" si="4" ref="P22:P60">I22+L22+O22</f>
        <v>0</v>
      </c>
    </row>
    <row r="23" spans="1:16" ht="15" thickBot="1">
      <c r="A23" s="154"/>
      <c r="B23" s="155"/>
      <c r="C23" s="156"/>
      <c r="D23" s="157"/>
      <c r="E23" s="158"/>
      <c r="F23" s="159">
        <f t="shared" si="0"/>
        <v>0</v>
      </c>
      <c r="G23" s="157"/>
      <c r="H23" s="158"/>
      <c r="I23" s="159">
        <f t="shared" si="1"/>
        <v>0</v>
      </c>
      <c r="J23" s="157"/>
      <c r="K23" s="158"/>
      <c r="L23" s="159">
        <f t="shared" si="2"/>
        <v>0</v>
      </c>
      <c r="M23" s="157"/>
      <c r="N23" s="158"/>
      <c r="O23" s="159">
        <f t="shared" si="3"/>
        <v>0</v>
      </c>
      <c r="P23" s="160">
        <f t="shared" si="4"/>
        <v>0</v>
      </c>
    </row>
    <row r="24" spans="1:16" ht="15" thickBot="1">
      <c r="A24" s="154"/>
      <c r="B24" s="155"/>
      <c r="C24" s="156"/>
      <c r="D24" s="157"/>
      <c r="E24" s="158"/>
      <c r="F24" s="159">
        <f t="shared" si="0"/>
        <v>0</v>
      </c>
      <c r="G24" s="157"/>
      <c r="H24" s="158"/>
      <c r="I24" s="159">
        <f t="shared" si="1"/>
        <v>0</v>
      </c>
      <c r="J24" s="157"/>
      <c r="K24" s="158"/>
      <c r="L24" s="159">
        <f t="shared" si="2"/>
        <v>0</v>
      </c>
      <c r="M24" s="157"/>
      <c r="N24" s="158"/>
      <c r="O24" s="159">
        <f t="shared" si="3"/>
        <v>0</v>
      </c>
      <c r="P24" s="160">
        <f t="shared" si="4"/>
        <v>0</v>
      </c>
    </row>
    <row r="25" spans="1:16" ht="15" thickBot="1">
      <c r="A25" s="154"/>
      <c r="B25" s="155"/>
      <c r="C25" s="156"/>
      <c r="D25" s="157"/>
      <c r="E25" s="158"/>
      <c r="F25" s="159">
        <f t="shared" si="0"/>
        <v>0</v>
      </c>
      <c r="G25" s="157"/>
      <c r="H25" s="158"/>
      <c r="I25" s="159">
        <f t="shared" si="1"/>
        <v>0</v>
      </c>
      <c r="J25" s="157"/>
      <c r="K25" s="158"/>
      <c r="L25" s="159">
        <f t="shared" si="2"/>
        <v>0</v>
      </c>
      <c r="M25" s="157"/>
      <c r="N25" s="158"/>
      <c r="O25" s="159">
        <f t="shared" si="3"/>
        <v>0</v>
      </c>
      <c r="P25" s="160">
        <f t="shared" si="4"/>
        <v>0</v>
      </c>
    </row>
    <row r="26" spans="1:16" ht="15" thickBot="1">
      <c r="A26" s="161"/>
      <c r="B26" s="162"/>
      <c r="C26" s="163"/>
      <c r="D26" s="164"/>
      <c r="E26" s="165"/>
      <c r="F26" s="159">
        <f t="shared" si="0"/>
        <v>0</v>
      </c>
      <c r="G26" s="164"/>
      <c r="H26" s="165"/>
      <c r="I26" s="159">
        <f t="shared" si="1"/>
        <v>0</v>
      </c>
      <c r="J26" s="164"/>
      <c r="K26" s="165"/>
      <c r="L26" s="159">
        <f t="shared" si="2"/>
        <v>0</v>
      </c>
      <c r="M26" s="164"/>
      <c r="N26" s="165"/>
      <c r="O26" s="159">
        <f t="shared" si="3"/>
        <v>0</v>
      </c>
      <c r="P26" s="160">
        <f t="shared" si="4"/>
        <v>0</v>
      </c>
    </row>
    <row r="27" spans="1:16" ht="15">
      <c r="A27" s="166"/>
      <c r="B27" s="167"/>
      <c r="C27" s="168"/>
      <c r="D27" s="169"/>
      <c r="E27" s="170"/>
      <c r="F27" s="159">
        <f t="shared" si="0"/>
        <v>0</v>
      </c>
      <c r="G27" s="169"/>
      <c r="H27" s="170"/>
      <c r="I27" s="159">
        <f t="shared" si="1"/>
        <v>0</v>
      </c>
      <c r="J27" s="169"/>
      <c r="K27" s="170"/>
      <c r="L27" s="159">
        <f t="shared" si="2"/>
        <v>0</v>
      </c>
      <c r="M27" s="169"/>
      <c r="N27" s="170"/>
      <c r="O27" s="159">
        <f t="shared" si="3"/>
        <v>0</v>
      </c>
      <c r="P27" s="160">
        <f t="shared" si="4"/>
        <v>0</v>
      </c>
    </row>
    <row r="28" spans="1:16" ht="15" thickBot="1">
      <c r="A28" s="171"/>
      <c r="B28" s="162"/>
      <c r="C28" s="163"/>
      <c r="D28" s="164"/>
      <c r="E28" s="165"/>
      <c r="F28" s="172">
        <f t="shared" si="0"/>
        <v>0</v>
      </c>
      <c r="G28" s="164"/>
      <c r="H28" s="165"/>
      <c r="I28" s="172">
        <f t="shared" si="1"/>
        <v>0</v>
      </c>
      <c r="J28" s="164"/>
      <c r="K28" s="165"/>
      <c r="L28" s="172">
        <f t="shared" si="2"/>
        <v>0</v>
      </c>
      <c r="M28" s="164"/>
      <c r="N28" s="165"/>
      <c r="O28" s="172">
        <f t="shared" si="3"/>
        <v>0</v>
      </c>
      <c r="P28" s="160">
        <f t="shared" si="4"/>
        <v>0</v>
      </c>
    </row>
    <row r="29" spans="1:16" ht="15" thickBot="1">
      <c r="A29" s="173" t="s">
        <v>76</v>
      </c>
      <c r="B29" s="174"/>
      <c r="C29" s="175"/>
      <c r="D29" s="176"/>
      <c r="E29" s="177"/>
      <c r="F29" s="178">
        <f>SUM(F21:F28)</f>
        <v>0</v>
      </c>
      <c r="G29" s="176"/>
      <c r="H29" s="177"/>
      <c r="I29" s="178">
        <f>SUM(I21:I28)</f>
        <v>0</v>
      </c>
      <c r="J29" s="176"/>
      <c r="K29" s="177"/>
      <c r="L29" s="178">
        <f>SUM(L21:L28)</f>
        <v>0</v>
      </c>
      <c r="M29" s="176"/>
      <c r="N29" s="177"/>
      <c r="O29" s="178">
        <f>SUM(O21:O28)</f>
        <v>0</v>
      </c>
      <c r="P29" s="179">
        <f t="shared" si="4"/>
        <v>0</v>
      </c>
    </row>
    <row r="30" spans="1:16" ht="15" thickBot="1">
      <c r="A30" s="180"/>
      <c r="B30" s="181"/>
      <c r="C30" s="181"/>
      <c r="D30" s="182"/>
      <c r="E30" s="182"/>
      <c r="F30" s="181"/>
      <c r="G30" s="182"/>
      <c r="H30" s="182"/>
      <c r="I30" s="181"/>
      <c r="J30" s="182"/>
      <c r="K30" s="182"/>
      <c r="L30" s="181"/>
      <c r="M30" s="182"/>
      <c r="N30" s="182"/>
      <c r="O30" s="181"/>
      <c r="P30" s="183"/>
    </row>
    <row r="31" spans="1:16" s="153" customFormat="1" ht="15" thickBot="1">
      <c r="A31" s="184" t="s">
        <v>66</v>
      </c>
      <c r="B31" s="185"/>
      <c r="C31" s="186"/>
      <c r="D31" s="187"/>
      <c r="E31" s="188"/>
      <c r="F31" s="189"/>
      <c r="G31" s="187"/>
      <c r="H31" s="188"/>
      <c r="I31" s="189"/>
      <c r="J31" s="187"/>
      <c r="K31" s="188"/>
      <c r="L31" s="189"/>
      <c r="M31" s="187"/>
      <c r="N31" s="188"/>
      <c r="O31" s="189"/>
      <c r="P31" s="160">
        <f t="shared" si="4"/>
        <v>0</v>
      </c>
    </row>
    <row r="32" spans="1:16" ht="15" thickBot="1">
      <c r="A32" s="154"/>
      <c r="B32" s="155"/>
      <c r="C32" s="156"/>
      <c r="D32" s="157"/>
      <c r="E32" s="158"/>
      <c r="F32" s="159">
        <f t="shared" si="0"/>
        <v>0</v>
      </c>
      <c r="G32" s="157"/>
      <c r="H32" s="158"/>
      <c r="I32" s="159">
        <f t="shared" si="1"/>
        <v>0</v>
      </c>
      <c r="J32" s="157"/>
      <c r="K32" s="158"/>
      <c r="L32" s="159">
        <f t="shared" si="2"/>
        <v>0</v>
      </c>
      <c r="M32" s="157"/>
      <c r="N32" s="158"/>
      <c r="O32" s="159">
        <f t="shared" si="3"/>
        <v>0</v>
      </c>
      <c r="P32" s="160">
        <f t="shared" si="4"/>
        <v>0</v>
      </c>
    </row>
    <row r="33" spans="1:16" ht="15" thickBot="1">
      <c r="A33" s="154"/>
      <c r="B33" s="155"/>
      <c r="C33" s="156"/>
      <c r="D33" s="157"/>
      <c r="E33" s="158"/>
      <c r="F33" s="159">
        <f t="shared" si="0"/>
        <v>0</v>
      </c>
      <c r="G33" s="157"/>
      <c r="H33" s="158"/>
      <c r="I33" s="159">
        <f t="shared" si="1"/>
        <v>0</v>
      </c>
      <c r="J33" s="157"/>
      <c r="K33" s="158"/>
      <c r="L33" s="159">
        <f t="shared" si="2"/>
        <v>0</v>
      </c>
      <c r="M33" s="157"/>
      <c r="N33" s="158"/>
      <c r="O33" s="159">
        <f t="shared" si="3"/>
        <v>0</v>
      </c>
      <c r="P33" s="160">
        <f t="shared" si="4"/>
        <v>0</v>
      </c>
    </row>
    <row r="34" spans="1:16" ht="15" thickBot="1">
      <c r="A34" s="154"/>
      <c r="B34" s="155"/>
      <c r="C34" s="156"/>
      <c r="D34" s="157"/>
      <c r="E34" s="158"/>
      <c r="F34" s="159">
        <f t="shared" si="0"/>
        <v>0</v>
      </c>
      <c r="G34" s="157"/>
      <c r="H34" s="158"/>
      <c r="I34" s="159">
        <f t="shared" si="1"/>
        <v>0</v>
      </c>
      <c r="J34" s="157"/>
      <c r="K34" s="158"/>
      <c r="L34" s="159">
        <f t="shared" si="2"/>
        <v>0</v>
      </c>
      <c r="M34" s="157"/>
      <c r="N34" s="158"/>
      <c r="O34" s="159">
        <f t="shared" si="3"/>
        <v>0</v>
      </c>
      <c r="P34" s="160">
        <f t="shared" si="4"/>
        <v>0</v>
      </c>
    </row>
    <row r="35" spans="1:16" ht="15" thickBot="1">
      <c r="A35" s="154"/>
      <c r="B35" s="155"/>
      <c r="C35" s="156"/>
      <c r="D35" s="157"/>
      <c r="E35" s="158"/>
      <c r="F35" s="159">
        <f t="shared" si="0"/>
        <v>0</v>
      </c>
      <c r="G35" s="157"/>
      <c r="H35" s="158"/>
      <c r="I35" s="159">
        <f t="shared" si="1"/>
        <v>0</v>
      </c>
      <c r="J35" s="157"/>
      <c r="K35" s="158"/>
      <c r="L35" s="159">
        <f t="shared" si="2"/>
        <v>0</v>
      </c>
      <c r="M35" s="157"/>
      <c r="N35" s="158"/>
      <c r="O35" s="159">
        <f t="shared" si="3"/>
        <v>0</v>
      </c>
      <c r="P35" s="160">
        <f t="shared" si="4"/>
        <v>0</v>
      </c>
    </row>
    <row r="36" spans="1:16" ht="15" thickBot="1">
      <c r="A36" s="154"/>
      <c r="B36" s="155"/>
      <c r="C36" s="156"/>
      <c r="D36" s="157"/>
      <c r="E36" s="158"/>
      <c r="F36" s="159">
        <f t="shared" si="0"/>
        <v>0</v>
      </c>
      <c r="G36" s="157"/>
      <c r="H36" s="158"/>
      <c r="I36" s="159">
        <f t="shared" si="1"/>
        <v>0</v>
      </c>
      <c r="J36" s="157"/>
      <c r="K36" s="158"/>
      <c r="L36" s="159">
        <f t="shared" si="2"/>
        <v>0</v>
      </c>
      <c r="M36" s="157"/>
      <c r="N36" s="158"/>
      <c r="O36" s="159">
        <f t="shared" si="3"/>
        <v>0</v>
      </c>
      <c r="P36" s="160">
        <f t="shared" si="4"/>
        <v>0</v>
      </c>
    </row>
    <row r="37" spans="1:16" ht="15" thickBot="1">
      <c r="A37" s="161"/>
      <c r="B37" s="162"/>
      <c r="C37" s="163"/>
      <c r="D37" s="164"/>
      <c r="E37" s="165"/>
      <c r="F37" s="159">
        <f t="shared" si="0"/>
        <v>0</v>
      </c>
      <c r="G37" s="164"/>
      <c r="H37" s="165"/>
      <c r="I37" s="159">
        <f t="shared" si="1"/>
        <v>0</v>
      </c>
      <c r="J37" s="164"/>
      <c r="K37" s="165"/>
      <c r="L37" s="159">
        <f t="shared" si="2"/>
        <v>0</v>
      </c>
      <c r="M37" s="164"/>
      <c r="N37" s="165"/>
      <c r="O37" s="159">
        <f t="shared" si="3"/>
        <v>0</v>
      </c>
      <c r="P37" s="160">
        <f t="shared" si="4"/>
        <v>0</v>
      </c>
    </row>
    <row r="38" spans="1:16" ht="15" thickBot="1">
      <c r="A38" s="166"/>
      <c r="B38" s="167"/>
      <c r="C38" s="168"/>
      <c r="D38" s="169"/>
      <c r="E38" s="170"/>
      <c r="F38" s="159">
        <f t="shared" si="0"/>
        <v>0</v>
      </c>
      <c r="G38" s="169"/>
      <c r="H38" s="170"/>
      <c r="I38" s="159">
        <f t="shared" si="1"/>
        <v>0</v>
      </c>
      <c r="J38" s="169"/>
      <c r="K38" s="170"/>
      <c r="L38" s="159">
        <f t="shared" si="2"/>
        <v>0</v>
      </c>
      <c r="M38" s="169"/>
      <c r="N38" s="170"/>
      <c r="O38" s="159">
        <f t="shared" si="3"/>
        <v>0</v>
      </c>
      <c r="P38" s="160">
        <f t="shared" si="4"/>
        <v>0</v>
      </c>
    </row>
    <row r="39" spans="1:16" ht="15" thickBot="1">
      <c r="A39" s="171"/>
      <c r="B39" s="162"/>
      <c r="C39" s="163"/>
      <c r="D39" s="164"/>
      <c r="E39" s="165"/>
      <c r="F39" s="172">
        <f t="shared" si="0"/>
        <v>0</v>
      </c>
      <c r="G39" s="164"/>
      <c r="H39" s="165"/>
      <c r="I39" s="172">
        <f t="shared" si="1"/>
        <v>0</v>
      </c>
      <c r="J39" s="164"/>
      <c r="K39" s="165"/>
      <c r="L39" s="172">
        <f t="shared" si="2"/>
        <v>0</v>
      </c>
      <c r="M39" s="164"/>
      <c r="N39" s="165"/>
      <c r="O39" s="159">
        <f t="shared" si="3"/>
        <v>0</v>
      </c>
      <c r="P39" s="160">
        <f t="shared" si="4"/>
        <v>0</v>
      </c>
    </row>
    <row r="40" spans="1:16" ht="15" thickBot="1">
      <c r="A40" s="173" t="s">
        <v>77</v>
      </c>
      <c r="B40" s="174"/>
      <c r="C40" s="175"/>
      <c r="D40" s="176"/>
      <c r="E40" s="177"/>
      <c r="F40" s="178">
        <f>SUM(F32:F39)</f>
        <v>0</v>
      </c>
      <c r="G40" s="176"/>
      <c r="H40" s="177"/>
      <c r="I40" s="178">
        <f>SUM(I32:I39)</f>
        <v>0</v>
      </c>
      <c r="J40" s="176"/>
      <c r="K40" s="177"/>
      <c r="L40" s="178">
        <f>SUM(L32:L39)</f>
        <v>0</v>
      </c>
      <c r="M40" s="176"/>
      <c r="N40" s="177"/>
      <c r="O40" s="178">
        <f>SUM(O32:O39)</f>
        <v>0</v>
      </c>
      <c r="P40" s="179">
        <f t="shared" si="4"/>
        <v>0</v>
      </c>
    </row>
    <row r="41" spans="1:16" ht="15" thickBot="1">
      <c r="A41" s="180"/>
      <c r="B41" s="181"/>
      <c r="C41" s="181"/>
      <c r="D41" s="182"/>
      <c r="E41" s="182"/>
      <c r="F41" s="181"/>
      <c r="G41" s="182"/>
      <c r="H41" s="182"/>
      <c r="I41" s="181"/>
      <c r="J41" s="182"/>
      <c r="K41" s="182"/>
      <c r="L41" s="181"/>
      <c r="M41" s="182"/>
      <c r="N41" s="182"/>
      <c r="O41" s="181"/>
      <c r="P41" s="183"/>
    </row>
    <row r="42" spans="1:16" s="153" customFormat="1" ht="15" thickBot="1">
      <c r="A42" s="184" t="s">
        <v>67</v>
      </c>
      <c r="B42" s="185"/>
      <c r="C42" s="186"/>
      <c r="D42" s="187"/>
      <c r="E42" s="188"/>
      <c r="F42" s="190"/>
      <c r="G42" s="187"/>
      <c r="H42" s="188"/>
      <c r="I42" s="190"/>
      <c r="J42" s="187"/>
      <c r="K42" s="188"/>
      <c r="L42" s="190"/>
      <c r="M42" s="187"/>
      <c r="N42" s="188"/>
      <c r="O42" s="190"/>
      <c r="P42" s="160"/>
    </row>
    <row r="43" spans="1:16" ht="15" thickBot="1">
      <c r="A43" s="154"/>
      <c r="B43" s="155"/>
      <c r="C43" s="156"/>
      <c r="D43" s="157"/>
      <c r="E43" s="158"/>
      <c r="F43" s="159">
        <f>$C43*(D43*4+E43*8)</f>
        <v>0</v>
      </c>
      <c r="G43" s="157"/>
      <c r="H43" s="158"/>
      <c r="I43" s="159">
        <f>$C43*(G43*4+H43*8)</f>
        <v>0</v>
      </c>
      <c r="J43" s="157"/>
      <c r="K43" s="158"/>
      <c r="L43" s="159">
        <f>$C43*(J43*4+K43*8)</f>
        <v>0</v>
      </c>
      <c r="M43" s="157"/>
      <c r="N43" s="158"/>
      <c r="O43" s="159">
        <f>$C43*(M43*4+N43*8)</f>
        <v>0</v>
      </c>
      <c r="P43" s="160">
        <f t="shared" si="4"/>
        <v>0</v>
      </c>
    </row>
    <row r="44" spans="1:16" ht="15" thickBot="1">
      <c r="A44" s="154"/>
      <c r="B44" s="155"/>
      <c r="C44" s="156"/>
      <c r="D44" s="157"/>
      <c r="E44" s="158"/>
      <c r="F44" s="159">
        <f aca="true" t="shared" si="5" ref="F44:F61">$C44*(D44*4+E44*8)</f>
        <v>0</v>
      </c>
      <c r="G44" s="157"/>
      <c r="H44" s="158"/>
      <c r="I44" s="159">
        <f aca="true" t="shared" si="6" ref="I44:I61">$C44*(G44*4+H44*8)</f>
        <v>0</v>
      </c>
      <c r="J44" s="157"/>
      <c r="K44" s="158"/>
      <c r="L44" s="159">
        <f aca="true" t="shared" si="7" ref="L44:L61">$C44*(J44*4+K44*8)</f>
        <v>0</v>
      </c>
      <c r="M44" s="157"/>
      <c r="N44" s="158"/>
      <c r="O44" s="159">
        <f aca="true" t="shared" si="8" ref="O44:O60">$C44*(M44*4+N44*8)</f>
        <v>0</v>
      </c>
      <c r="P44" s="160">
        <f t="shared" si="4"/>
        <v>0</v>
      </c>
    </row>
    <row r="45" spans="1:16" ht="15" thickBot="1">
      <c r="A45" s="154"/>
      <c r="B45" s="155"/>
      <c r="C45" s="156"/>
      <c r="D45" s="157"/>
      <c r="E45" s="158"/>
      <c r="F45" s="159">
        <f t="shared" si="5"/>
        <v>0</v>
      </c>
      <c r="G45" s="157"/>
      <c r="H45" s="158"/>
      <c r="I45" s="159">
        <f t="shared" si="6"/>
        <v>0</v>
      </c>
      <c r="J45" s="157"/>
      <c r="K45" s="158"/>
      <c r="L45" s="159">
        <f t="shared" si="7"/>
        <v>0</v>
      </c>
      <c r="M45" s="157"/>
      <c r="N45" s="158"/>
      <c r="O45" s="159">
        <f t="shared" si="8"/>
        <v>0</v>
      </c>
      <c r="P45" s="160">
        <f t="shared" si="4"/>
        <v>0</v>
      </c>
    </row>
    <row r="46" spans="1:16" ht="15" thickBot="1">
      <c r="A46" s="154"/>
      <c r="B46" s="155"/>
      <c r="C46" s="156"/>
      <c r="D46" s="157"/>
      <c r="E46" s="158"/>
      <c r="F46" s="159">
        <f t="shared" si="5"/>
        <v>0</v>
      </c>
      <c r="G46" s="157"/>
      <c r="H46" s="158"/>
      <c r="I46" s="159">
        <f t="shared" si="6"/>
        <v>0</v>
      </c>
      <c r="J46" s="157"/>
      <c r="K46" s="158"/>
      <c r="L46" s="159">
        <f t="shared" si="7"/>
        <v>0</v>
      </c>
      <c r="M46" s="157"/>
      <c r="N46" s="158"/>
      <c r="O46" s="159">
        <f t="shared" si="8"/>
        <v>0</v>
      </c>
      <c r="P46" s="160">
        <f t="shared" si="4"/>
        <v>0</v>
      </c>
    </row>
    <row r="47" spans="1:16" ht="15" thickBot="1">
      <c r="A47" s="154"/>
      <c r="B47" s="155"/>
      <c r="C47" s="156"/>
      <c r="D47" s="157"/>
      <c r="E47" s="158"/>
      <c r="F47" s="159">
        <f t="shared" si="5"/>
        <v>0</v>
      </c>
      <c r="G47" s="157"/>
      <c r="H47" s="158"/>
      <c r="I47" s="159">
        <f t="shared" si="6"/>
        <v>0</v>
      </c>
      <c r="J47" s="157"/>
      <c r="K47" s="158"/>
      <c r="L47" s="159">
        <f t="shared" si="7"/>
        <v>0</v>
      </c>
      <c r="M47" s="157"/>
      <c r="N47" s="158"/>
      <c r="O47" s="159">
        <f t="shared" si="8"/>
        <v>0</v>
      </c>
      <c r="P47" s="160">
        <f t="shared" si="4"/>
        <v>0</v>
      </c>
    </row>
    <row r="48" spans="1:16" ht="15" thickBot="1">
      <c r="A48" s="161"/>
      <c r="B48" s="162"/>
      <c r="C48" s="163"/>
      <c r="D48" s="164"/>
      <c r="E48" s="165"/>
      <c r="F48" s="159">
        <f t="shared" si="5"/>
        <v>0</v>
      </c>
      <c r="G48" s="164"/>
      <c r="H48" s="165"/>
      <c r="I48" s="159">
        <f t="shared" si="6"/>
        <v>0</v>
      </c>
      <c r="J48" s="164"/>
      <c r="K48" s="165"/>
      <c r="L48" s="159">
        <f t="shared" si="7"/>
        <v>0</v>
      </c>
      <c r="M48" s="164"/>
      <c r="N48" s="165"/>
      <c r="O48" s="159">
        <f t="shared" si="8"/>
        <v>0</v>
      </c>
      <c r="P48" s="160">
        <f t="shared" si="4"/>
        <v>0</v>
      </c>
    </row>
    <row r="49" spans="1:16" ht="15">
      <c r="A49" s="166"/>
      <c r="B49" s="167"/>
      <c r="C49" s="168"/>
      <c r="D49" s="169"/>
      <c r="E49" s="170"/>
      <c r="F49" s="159">
        <f t="shared" si="5"/>
        <v>0</v>
      </c>
      <c r="G49" s="169"/>
      <c r="H49" s="170"/>
      <c r="I49" s="159">
        <f t="shared" si="6"/>
        <v>0</v>
      </c>
      <c r="J49" s="169"/>
      <c r="K49" s="170"/>
      <c r="L49" s="159">
        <f t="shared" si="7"/>
        <v>0</v>
      </c>
      <c r="M49" s="169"/>
      <c r="N49" s="170"/>
      <c r="O49" s="159">
        <f t="shared" si="8"/>
        <v>0</v>
      </c>
      <c r="P49" s="179">
        <f t="shared" si="4"/>
        <v>0</v>
      </c>
    </row>
    <row r="50" spans="1:16" ht="15" thickBot="1">
      <c r="A50" s="171"/>
      <c r="B50" s="162"/>
      <c r="C50" s="163"/>
      <c r="D50" s="164"/>
      <c r="E50" s="165"/>
      <c r="F50" s="172">
        <f t="shared" si="5"/>
        <v>0</v>
      </c>
      <c r="G50" s="164"/>
      <c r="H50" s="165"/>
      <c r="I50" s="172">
        <f t="shared" si="6"/>
        <v>0</v>
      </c>
      <c r="J50" s="164"/>
      <c r="K50" s="165"/>
      <c r="L50" s="172">
        <f t="shared" si="7"/>
        <v>0</v>
      </c>
      <c r="M50" s="164"/>
      <c r="N50" s="165"/>
      <c r="O50" s="172">
        <f t="shared" si="8"/>
        <v>0</v>
      </c>
      <c r="P50" s="191">
        <f t="shared" si="4"/>
        <v>0</v>
      </c>
    </row>
    <row r="51" spans="1:16" ht="15" thickBot="1">
      <c r="A51" s="173" t="s">
        <v>78</v>
      </c>
      <c r="B51" s="174"/>
      <c r="C51" s="175"/>
      <c r="D51" s="176"/>
      <c r="E51" s="177"/>
      <c r="F51" s="178">
        <f>SUM(F43:F50)</f>
        <v>0</v>
      </c>
      <c r="G51" s="176"/>
      <c r="H51" s="177"/>
      <c r="I51" s="178">
        <f>SUM(I43:I50)</f>
        <v>0</v>
      </c>
      <c r="J51" s="176"/>
      <c r="K51" s="177"/>
      <c r="L51" s="178">
        <f>SUM(L43:L50)</f>
        <v>0</v>
      </c>
      <c r="M51" s="176"/>
      <c r="N51" s="177"/>
      <c r="O51" s="178">
        <f>SUM(O43:O50)</f>
        <v>0</v>
      </c>
      <c r="P51" s="179">
        <f aca="true" t="shared" si="9" ref="P51">I51+L51+O51</f>
        <v>0</v>
      </c>
    </row>
    <row r="52" spans="1:16" ht="15" thickBot="1">
      <c r="A52" s="180"/>
      <c r="B52" s="181"/>
      <c r="C52" s="181"/>
      <c r="D52" s="182"/>
      <c r="E52" s="182"/>
      <c r="F52" s="181"/>
      <c r="G52" s="182"/>
      <c r="H52" s="182"/>
      <c r="I52" s="181"/>
      <c r="J52" s="182"/>
      <c r="K52" s="182"/>
      <c r="L52" s="181"/>
      <c r="M52" s="182"/>
      <c r="N52" s="182"/>
      <c r="O52" s="181"/>
      <c r="P52" s="183"/>
    </row>
    <row r="53" spans="1:16" s="153" customFormat="1" ht="15" thickBot="1">
      <c r="A53" s="184" t="s">
        <v>68</v>
      </c>
      <c r="B53" s="185"/>
      <c r="C53" s="186"/>
      <c r="D53" s="187"/>
      <c r="E53" s="188"/>
      <c r="F53" s="190"/>
      <c r="G53" s="187"/>
      <c r="H53" s="188"/>
      <c r="I53" s="190"/>
      <c r="J53" s="187"/>
      <c r="K53" s="188"/>
      <c r="L53" s="190"/>
      <c r="M53" s="187"/>
      <c r="N53" s="188"/>
      <c r="O53" s="190"/>
      <c r="P53" s="192"/>
    </row>
    <row r="54" spans="1:16" ht="15" thickBot="1">
      <c r="A54" s="154"/>
      <c r="B54" s="155"/>
      <c r="C54" s="156"/>
      <c r="D54" s="157"/>
      <c r="E54" s="158"/>
      <c r="F54" s="159">
        <f t="shared" si="5"/>
        <v>0</v>
      </c>
      <c r="G54" s="157"/>
      <c r="H54" s="158"/>
      <c r="I54" s="159">
        <f t="shared" si="6"/>
        <v>0</v>
      </c>
      <c r="J54" s="157"/>
      <c r="K54" s="158"/>
      <c r="L54" s="159">
        <f t="shared" si="7"/>
        <v>0</v>
      </c>
      <c r="M54" s="157"/>
      <c r="N54" s="158"/>
      <c r="O54" s="159">
        <f t="shared" si="8"/>
        <v>0</v>
      </c>
      <c r="P54" s="160">
        <f t="shared" si="4"/>
        <v>0</v>
      </c>
    </row>
    <row r="55" spans="1:16" ht="15" thickBot="1">
      <c r="A55" s="154"/>
      <c r="B55" s="155"/>
      <c r="C55" s="156"/>
      <c r="D55" s="157"/>
      <c r="E55" s="158"/>
      <c r="F55" s="159">
        <f t="shared" si="5"/>
        <v>0</v>
      </c>
      <c r="G55" s="157"/>
      <c r="H55" s="158"/>
      <c r="I55" s="159">
        <f t="shared" si="6"/>
        <v>0</v>
      </c>
      <c r="J55" s="157"/>
      <c r="K55" s="158"/>
      <c r="L55" s="159">
        <f t="shared" si="7"/>
        <v>0</v>
      </c>
      <c r="M55" s="157"/>
      <c r="N55" s="158"/>
      <c r="O55" s="159">
        <f t="shared" si="8"/>
        <v>0</v>
      </c>
      <c r="P55" s="160">
        <f t="shared" si="4"/>
        <v>0</v>
      </c>
    </row>
    <row r="56" spans="1:16" ht="15" thickBot="1">
      <c r="A56" s="154"/>
      <c r="B56" s="155"/>
      <c r="C56" s="156"/>
      <c r="D56" s="157"/>
      <c r="E56" s="158"/>
      <c r="F56" s="159">
        <f t="shared" si="5"/>
        <v>0</v>
      </c>
      <c r="G56" s="157"/>
      <c r="H56" s="158"/>
      <c r="I56" s="159">
        <f t="shared" si="6"/>
        <v>0</v>
      </c>
      <c r="J56" s="157"/>
      <c r="K56" s="158"/>
      <c r="L56" s="159">
        <f t="shared" si="7"/>
        <v>0</v>
      </c>
      <c r="M56" s="157"/>
      <c r="N56" s="158"/>
      <c r="O56" s="159">
        <f t="shared" si="8"/>
        <v>0</v>
      </c>
      <c r="P56" s="160">
        <f t="shared" si="4"/>
        <v>0</v>
      </c>
    </row>
    <row r="57" spans="1:16" ht="15" thickBot="1">
      <c r="A57" s="154"/>
      <c r="B57" s="155"/>
      <c r="C57" s="156"/>
      <c r="D57" s="157"/>
      <c r="E57" s="158"/>
      <c r="F57" s="159">
        <f t="shared" si="5"/>
        <v>0</v>
      </c>
      <c r="G57" s="157"/>
      <c r="H57" s="158"/>
      <c r="I57" s="159">
        <f t="shared" si="6"/>
        <v>0</v>
      </c>
      <c r="J57" s="157"/>
      <c r="K57" s="158"/>
      <c r="L57" s="159">
        <f t="shared" si="7"/>
        <v>0</v>
      </c>
      <c r="M57" s="157"/>
      <c r="N57" s="158"/>
      <c r="O57" s="159">
        <f t="shared" si="8"/>
        <v>0</v>
      </c>
      <c r="P57" s="160">
        <f t="shared" si="4"/>
        <v>0</v>
      </c>
    </row>
    <row r="58" spans="1:16" ht="15" thickBot="1">
      <c r="A58" s="154"/>
      <c r="B58" s="155"/>
      <c r="C58" s="156"/>
      <c r="D58" s="157"/>
      <c r="E58" s="158"/>
      <c r="F58" s="159">
        <f t="shared" si="5"/>
        <v>0</v>
      </c>
      <c r="G58" s="157"/>
      <c r="H58" s="158"/>
      <c r="I58" s="159">
        <f t="shared" si="6"/>
        <v>0</v>
      </c>
      <c r="J58" s="157"/>
      <c r="K58" s="158"/>
      <c r="L58" s="159">
        <f t="shared" si="7"/>
        <v>0</v>
      </c>
      <c r="M58" s="157"/>
      <c r="N58" s="158"/>
      <c r="O58" s="159">
        <f t="shared" si="8"/>
        <v>0</v>
      </c>
      <c r="P58" s="160">
        <f t="shared" si="4"/>
        <v>0</v>
      </c>
    </row>
    <row r="59" spans="1:16" ht="15" thickBot="1">
      <c r="A59" s="161"/>
      <c r="B59" s="162"/>
      <c r="C59" s="163"/>
      <c r="D59" s="164"/>
      <c r="E59" s="165"/>
      <c r="F59" s="159">
        <f t="shared" si="5"/>
        <v>0</v>
      </c>
      <c r="G59" s="164"/>
      <c r="H59" s="165"/>
      <c r="I59" s="159">
        <f t="shared" si="6"/>
        <v>0</v>
      </c>
      <c r="J59" s="164"/>
      <c r="K59" s="165"/>
      <c r="L59" s="159">
        <f t="shared" si="7"/>
        <v>0</v>
      </c>
      <c r="M59" s="164"/>
      <c r="N59" s="165"/>
      <c r="O59" s="159">
        <f t="shared" si="8"/>
        <v>0</v>
      </c>
      <c r="P59" s="160">
        <f t="shared" si="4"/>
        <v>0</v>
      </c>
    </row>
    <row r="60" spans="1:16" ht="15" thickBot="1">
      <c r="A60" s="161"/>
      <c r="B60" s="162"/>
      <c r="C60" s="163"/>
      <c r="D60" s="164"/>
      <c r="E60" s="165"/>
      <c r="F60" s="159">
        <f t="shared" si="5"/>
        <v>0</v>
      </c>
      <c r="G60" s="164"/>
      <c r="H60" s="165"/>
      <c r="I60" s="159">
        <f t="shared" si="6"/>
        <v>0</v>
      </c>
      <c r="J60" s="164"/>
      <c r="K60" s="165"/>
      <c r="L60" s="159">
        <f t="shared" si="7"/>
        <v>0</v>
      </c>
      <c r="M60" s="164"/>
      <c r="N60" s="165"/>
      <c r="O60" s="159">
        <f t="shared" si="8"/>
        <v>0</v>
      </c>
      <c r="P60" s="160">
        <f t="shared" si="4"/>
        <v>0</v>
      </c>
    </row>
    <row r="61" spans="1:16" ht="15" thickBot="1">
      <c r="A61" s="166"/>
      <c r="B61" s="167"/>
      <c r="C61" s="168"/>
      <c r="D61" s="169"/>
      <c r="E61" s="170"/>
      <c r="F61" s="159">
        <f t="shared" si="5"/>
        <v>0</v>
      </c>
      <c r="G61" s="169"/>
      <c r="H61" s="170"/>
      <c r="I61" s="159">
        <f t="shared" si="6"/>
        <v>0</v>
      </c>
      <c r="J61" s="169"/>
      <c r="K61" s="170"/>
      <c r="L61" s="159">
        <f t="shared" si="7"/>
        <v>0</v>
      </c>
      <c r="M61" s="169"/>
      <c r="N61" s="170"/>
      <c r="O61" s="159">
        <f aca="true" t="shared" si="10" ref="O61">$C61*(M61*4+N61*8)</f>
        <v>0</v>
      </c>
      <c r="P61" s="160">
        <f aca="true" t="shared" si="11" ref="P61">I61+L61+O61</f>
        <v>0</v>
      </c>
    </row>
    <row r="62" spans="1:16" ht="15" thickBot="1">
      <c r="A62" s="173" t="s">
        <v>79</v>
      </c>
      <c r="B62" s="174"/>
      <c r="C62" s="175"/>
      <c r="D62" s="176"/>
      <c r="E62" s="177"/>
      <c r="F62" s="178">
        <f>SUM(F54:F61)</f>
        <v>0</v>
      </c>
      <c r="G62" s="176"/>
      <c r="H62" s="177"/>
      <c r="I62" s="178">
        <f>SUM(I54:I61)</f>
        <v>0</v>
      </c>
      <c r="J62" s="176"/>
      <c r="K62" s="177"/>
      <c r="L62" s="178">
        <f>SUM(L54:L61)</f>
        <v>0</v>
      </c>
      <c r="M62" s="176"/>
      <c r="N62" s="177"/>
      <c r="O62" s="178">
        <f>SUM(O54:O61)</f>
        <v>0</v>
      </c>
      <c r="P62" s="179">
        <f aca="true" t="shared" si="12" ref="P62">I62+L62+O62</f>
        <v>0</v>
      </c>
    </row>
    <row r="63" spans="1:16" ht="15" thickBot="1">
      <c r="A63" s="180"/>
      <c r="B63" s="181"/>
      <c r="C63" s="181"/>
      <c r="D63" s="182"/>
      <c r="E63" s="182"/>
      <c r="F63" s="181"/>
      <c r="G63" s="182"/>
      <c r="H63" s="182"/>
      <c r="I63" s="181"/>
      <c r="J63" s="182"/>
      <c r="K63" s="182"/>
      <c r="L63" s="181"/>
      <c r="M63" s="182"/>
      <c r="N63" s="182"/>
      <c r="O63" s="181"/>
      <c r="P63" s="183"/>
    </row>
    <row r="64" spans="1:16" ht="15" thickBot="1">
      <c r="A64" s="143" t="s">
        <v>197</v>
      </c>
      <c r="B64" s="193"/>
      <c r="C64" s="145"/>
      <c r="D64" s="194"/>
      <c r="E64" s="195"/>
      <c r="F64" s="196"/>
      <c r="G64" s="194"/>
      <c r="H64" s="195"/>
      <c r="I64" s="196"/>
      <c r="J64" s="194"/>
      <c r="K64" s="195"/>
      <c r="L64" s="196"/>
      <c r="M64" s="194"/>
      <c r="N64" s="195"/>
      <c r="O64" s="196"/>
      <c r="P64" s="197"/>
    </row>
    <row r="65" spans="1:16" ht="15" thickBot="1">
      <c r="A65" s="154"/>
      <c r="B65" s="155"/>
      <c r="C65" s="156"/>
      <c r="D65" s="157"/>
      <c r="E65" s="158"/>
      <c r="F65" s="190">
        <f aca="true" t="shared" si="13" ref="F65:F72">$C65*(D65*4+E65*8)</f>
        <v>0</v>
      </c>
      <c r="G65" s="157"/>
      <c r="H65" s="158"/>
      <c r="I65" s="190">
        <f aca="true" t="shared" si="14" ref="I65:I72">$C65*(G65*4+H65*8)</f>
        <v>0</v>
      </c>
      <c r="J65" s="157"/>
      <c r="K65" s="158"/>
      <c r="L65" s="190">
        <f aca="true" t="shared" si="15" ref="L65:L72">$C65*(J65*4+K65*8)</f>
        <v>0</v>
      </c>
      <c r="M65" s="157"/>
      <c r="N65" s="158"/>
      <c r="O65" s="190">
        <f aca="true" t="shared" si="16" ref="O65:O72">$C65*(M65*4+N65*8)</f>
        <v>0</v>
      </c>
      <c r="P65" s="160">
        <f aca="true" t="shared" si="17" ref="P65:P73">I65+L65+O65</f>
        <v>0</v>
      </c>
    </row>
    <row r="66" spans="1:16" ht="15" thickBot="1">
      <c r="A66" s="154"/>
      <c r="B66" s="155"/>
      <c r="C66" s="156"/>
      <c r="D66" s="157"/>
      <c r="E66" s="158"/>
      <c r="F66" s="159">
        <f t="shared" si="13"/>
        <v>0</v>
      </c>
      <c r="G66" s="157"/>
      <c r="H66" s="158"/>
      <c r="I66" s="159">
        <f t="shared" si="14"/>
        <v>0</v>
      </c>
      <c r="J66" s="157"/>
      <c r="K66" s="158"/>
      <c r="L66" s="159">
        <f t="shared" si="15"/>
        <v>0</v>
      </c>
      <c r="M66" s="157"/>
      <c r="N66" s="158"/>
      <c r="O66" s="159">
        <f t="shared" si="16"/>
        <v>0</v>
      </c>
      <c r="P66" s="160">
        <f t="shared" si="17"/>
        <v>0</v>
      </c>
    </row>
    <row r="67" spans="1:16" ht="15" thickBot="1">
      <c r="A67" s="154"/>
      <c r="B67" s="155"/>
      <c r="C67" s="156"/>
      <c r="D67" s="157"/>
      <c r="E67" s="158"/>
      <c r="F67" s="159">
        <f t="shared" si="13"/>
        <v>0</v>
      </c>
      <c r="G67" s="157"/>
      <c r="H67" s="158"/>
      <c r="I67" s="159">
        <f t="shared" si="14"/>
        <v>0</v>
      </c>
      <c r="J67" s="157"/>
      <c r="K67" s="158"/>
      <c r="L67" s="159">
        <f t="shared" si="15"/>
        <v>0</v>
      </c>
      <c r="M67" s="157"/>
      <c r="N67" s="158"/>
      <c r="O67" s="159">
        <f t="shared" si="16"/>
        <v>0</v>
      </c>
      <c r="P67" s="160">
        <f t="shared" si="17"/>
        <v>0</v>
      </c>
    </row>
    <row r="68" spans="1:16" ht="15" thickBot="1">
      <c r="A68" s="154"/>
      <c r="B68" s="155"/>
      <c r="C68" s="156"/>
      <c r="D68" s="157"/>
      <c r="E68" s="158"/>
      <c r="F68" s="159">
        <f t="shared" si="13"/>
        <v>0</v>
      </c>
      <c r="G68" s="157"/>
      <c r="H68" s="158"/>
      <c r="I68" s="159">
        <f t="shared" si="14"/>
        <v>0</v>
      </c>
      <c r="J68" s="157"/>
      <c r="K68" s="158"/>
      <c r="L68" s="159">
        <f t="shared" si="15"/>
        <v>0</v>
      </c>
      <c r="M68" s="157"/>
      <c r="N68" s="158"/>
      <c r="O68" s="159">
        <f t="shared" si="16"/>
        <v>0</v>
      </c>
      <c r="P68" s="160">
        <f t="shared" si="17"/>
        <v>0</v>
      </c>
    </row>
    <row r="69" spans="1:16" ht="15" thickBot="1">
      <c r="A69" s="154"/>
      <c r="B69" s="155"/>
      <c r="C69" s="156"/>
      <c r="D69" s="157"/>
      <c r="E69" s="158"/>
      <c r="F69" s="159">
        <f t="shared" si="13"/>
        <v>0</v>
      </c>
      <c r="G69" s="157"/>
      <c r="H69" s="158"/>
      <c r="I69" s="159">
        <f t="shared" si="14"/>
        <v>0</v>
      </c>
      <c r="J69" s="157"/>
      <c r="K69" s="158"/>
      <c r="L69" s="159">
        <f t="shared" si="15"/>
        <v>0</v>
      </c>
      <c r="M69" s="157"/>
      <c r="N69" s="158"/>
      <c r="O69" s="159">
        <f t="shared" si="16"/>
        <v>0</v>
      </c>
      <c r="P69" s="160">
        <f t="shared" si="17"/>
        <v>0</v>
      </c>
    </row>
    <row r="70" spans="1:16" ht="15" thickBot="1">
      <c r="A70" s="161"/>
      <c r="B70" s="162"/>
      <c r="C70" s="163"/>
      <c r="D70" s="164"/>
      <c r="E70" s="165"/>
      <c r="F70" s="159">
        <f t="shared" si="13"/>
        <v>0</v>
      </c>
      <c r="G70" s="164"/>
      <c r="H70" s="165"/>
      <c r="I70" s="159">
        <f t="shared" si="14"/>
        <v>0</v>
      </c>
      <c r="J70" s="164"/>
      <c r="K70" s="165"/>
      <c r="L70" s="159">
        <f t="shared" si="15"/>
        <v>0</v>
      </c>
      <c r="M70" s="164"/>
      <c r="N70" s="165"/>
      <c r="O70" s="159">
        <f t="shared" si="16"/>
        <v>0</v>
      </c>
      <c r="P70" s="160">
        <f t="shared" si="17"/>
        <v>0</v>
      </c>
    </row>
    <row r="71" spans="1:16" ht="15" thickBot="1">
      <c r="A71" s="161"/>
      <c r="B71" s="162"/>
      <c r="C71" s="163"/>
      <c r="D71" s="164"/>
      <c r="E71" s="165"/>
      <c r="F71" s="159">
        <f t="shared" si="13"/>
        <v>0</v>
      </c>
      <c r="G71" s="164"/>
      <c r="H71" s="165"/>
      <c r="I71" s="159">
        <f t="shared" si="14"/>
        <v>0</v>
      </c>
      <c r="J71" s="164"/>
      <c r="K71" s="165"/>
      <c r="L71" s="159">
        <f t="shared" si="15"/>
        <v>0</v>
      </c>
      <c r="M71" s="164"/>
      <c r="N71" s="165"/>
      <c r="O71" s="159">
        <f t="shared" si="16"/>
        <v>0</v>
      </c>
      <c r="P71" s="160">
        <f t="shared" si="17"/>
        <v>0</v>
      </c>
    </row>
    <row r="72" spans="1:16" ht="15" thickBot="1">
      <c r="A72" s="166"/>
      <c r="B72" s="167"/>
      <c r="C72" s="168"/>
      <c r="D72" s="169"/>
      <c r="E72" s="170"/>
      <c r="F72" s="159">
        <f t="shared" si="13"/>
        <v>0</v>
      </c>
      <c r="G72" s="169"/>
      <c r="H72" s="170"/>
      <c r="I72" s="159">
        <f t="shared" si="14"/>
        <v>0</v>
      </c>
      <c r="J72" s="169"/>
      <c r="K72" s="170"/>
      <c r="L72" s="159">
        <f t="shared" si="15"/>
        <v>0</v>
      </c>
      <c r="M72" s="169"/>
      <c r="N72" s="170"/>
      <c r="O72" s="159">
        <f t="shared" si="16"/>
        <v>0</v>
      </c>
      <c r="P72" s="179">
        <f t="shared" si="17"/>
        <v>0</v>
      </c>
    </row>
    <row r="73" spans="1:16" ht="15" thickBot="1">
      <c r="A73" s="143" t="s">
        <v>80</v>
      </c>
      <c r="B73" s="193"/>
      <c r="C73" s="193"/>
      <c r="D73" s="193"/>
      <c r="E73" s="193"/>
      <c r="F73" s="198">
        <f>SUM(F65:F72)</f>
        <v>0</v>
      </c>
      <c r="G73" s="193"/>
      <c r="H73" s="193"/>
      <c r="I73" s="198">
        <f>SUM(I65:I72)</f>
        <v>0</v>
      </c>
      <c r="J73" s="193"/>
      <c r="K73" s="193"/>
      <c r="L73" s="198">
        <f>SUM(L65:L72)</f>
        <v>0</v>
      </c>
      <c r="M73" s="193"/>
      <c r="N73" s="193"/>
      <c r="O73" s="198">
        <f>SUM(O65:O72)</f>
        <v>0</v>
      </c>
      <c r="P73" s="148">
        <f t="shared" si="17"/>
        <v>0</v>
      </c>
    </row>
    <row r="74" spans="1:16" ht="15" thickBot="1">
      <c r="A74" s="199"/>
      <c r="B74" s="200"/>
      <c r="C74" s="200"/>
      <c r="D74" s="200"/>
      <c r="E74" s="200"/>
      <c r="F74" s="200"/>
      <c r="G74" s="200"/>
      <c r="H74" s="200"/>
      <c r="I74" s="200"/>
      <c r="J74" s="200"/>
      <c r="K74" s="200"/>
      <c r="L74" s="200"/>
      <c r="M74" s="200"/>
      <c r="N74" s="200"/>
      <c r="O74" s="200"/>
      <c r="P74" s="201"/>
    </row>
    <row r="75" spans="1:16" ht="15" thickBot="1">
      <c r="A75" s="199"/>
      <c r="B75" s="200"/>
      <c r="C75" s="200"/>
      <c r="D75" s="200"/>
      <c r="E75" s="200"/>
      <c r="F75" s="200"/>
      <c r="G75" s="200"/>
      <c r="H75" s="200"/>
      <c r="I75" s="200"/>
      <c r="J75" s="200"/>
      <c r="K75" s="200"/>
      <c r="L75" s="200"/>
      <c r="M75" s="200"/>
      <c r="N75" s="200"/>
      <c r="O75" s="200"/>
      <c r="P75" s="201"/>
    </row>
    <row r="76" spans="1:16" s="153" customFormat="1" ht="15" thickBot="1">
      <c r="A76" s="143" t="s">
        <v>69</v>
      </c>
      <c r="B76" s="193"/>
      <c r="C76" s="145"/>
      <c r="D76" s="149"/>
      <c r="E76" s="150"/>
      <c r="F76" s="202">
        <f>F62+F51+F40+F29+F73</f>
        <v>0</v>
      </c>
      <c r="G76" s="149"/>
      <c r="H76" s="150"/>
      <c r="I76" s="193">
        <f>I62+I51+I40+I29+I73</f>
        <v>0</v>
      </c>
      <c r="J76" s="149"/>
      <c r="K76" s="150"/>
      <c r="L76" s="193">
        <f>L62+L51+L40+L29+L73</f>
        <v>0</v>
      </c>
      <c r="M76" s="149"/>
      <c r="N76" s="151"/>
      <c r="O76" s="193">
        <f>O62+O51+O40+O29+O73</f>
        <v>0</v>
      </c>
      <c r="P76" s="202">
        <f>P62+P51+P40+P29+P73</f>
        <v>0</v>
      </c>
    </row>
    <row r="79" ht="15">
      <c r="A79" s="203" t="s">
        <v>6</v>
      </c>
    </row>
    <row r="80" ht="15" thickBot="1">
      <c r="A80" s="122"/>
    </row>
    <row r="81" ht="29.4" thickBot="1">
      <c r="A81" s="121" t="s">
        <v>13</v>
      </c>
    </row>
    <row r="84" spans="1:7" ht="30.6" customHeight="1">
      <c r="A84" s="325" t="s">
        <v>198</v>
      </c>
      <c r="B84" s="325"/>
      <c r="C84" s="325"/>
      <c r="D84" s="325"/>
      <c r="E84" s="325"/>
      <c r="F84" s="325"/>
      <c r="G84" s="325"/>
    </row>
    <row r="85" spans="1:7" ht="33.6" customHeight="1">
      <c r="A85" s="325" t="s">
        <v>167</v>
      </c>
      <c r="B85" s="325"/>
      <c r="C85" s="325"/>
      <c r="D85" s="325"/>
      <c r="E85" s="325"/>
      <c r="F85" s="325"/>
      <c r="G85" s="325"/>
    </row>
    <row r="86" spans="1:7" ht="58.2" customHeight="1">
      <c r="A86" s="325" t="s">
        <v>228</v>
      </c>
      <c r="B86" s="325"/>
      <c r="C86" s="325"/>
      <c r="D86" s="325"/>
      <c r="E86" s="325"/>
      <c r="F86" s="325"/>
      <c r="G86" s="325"/>
    </row>
    <row r="87" spans="1:7" ht="73.95" customHeight="1">
      <c r="A87" s="325" t="s">
        <v>229</v>
      </c>
      <c r="B87" s="325"/>
      <c r="C87" s="325"/>
      <c r="D87" s="325"/>
      <c r="E87" s="325"/>
      <c r="F87" s="325"/>
      <c r="G87" s="325"/>
    </row>
    <row r="88" ht="15">
      <c r="A88" s="95" t="s">
        <v>71</v>
      </c>
    </row>
    <row r="89" ht="15" thickBot="1"/>
    <row r="90" spans="1:8" ht="19.5" customHeight="1" thickBot="1">
      <c r="A90" s="322" t="s">
        <v>120</v>
      </c>
      <c r="B90" s="323"/>
      <c r="C90" s="323"/>
      <c r="D90" s="323"/>
      <c r="E90" s="323"/>
      <c r="F90" s="324"/>
      <c r="G90" s="204"/>
      <c r="H90" s="204"/>
    </row>
    <row r="91" ht="15" thickBot="1"/>
    <row r="92" spans="1:6" ht="14.25" customHeight="1">
      <c r="A92" s="205" t="s">
        <v>114</v>
      </c>
      <c r="B92" s="206" t="s">
        <v>115</v>
      </c>
      <c r="C92" s="206"/>
      <c r="D92" s="206"/>
      <c r="E92" s="206"/>
      <c r="F92" s="207"/>
    </row>
    <row r="93" spans="1:6" ht="14.25" customHeight="1" thickBot="1">
      <c r="A93" s="208" t="s">
        <v>162</v>
      </c>
      <c r="B93" s="209"/>
      <c r="C93" s="209"/>
      <c r="D93" s="209"/>
      <c r="E93" s="209"/>
      <c r="F93" s="210"/>
    </row>
    <row r="94" ht="13.5" customHeight="1" hidden="1" thickBot="1"/>
    <row r="95" ht="21" customHeight="1"/>
    <row r="96" spans="1:7" ht="22.5" customHeight="1">
      <c r="A96" s="318" t="s">
        <v>209</v>
      </c>
      <c r="B96" s="318"/>
      <c r="C96" s="318"/>
      <c r="D96" s="318"/>
      <c r="E96" s="318"/>
      <c r="F96" s="318"/>
      <c r="G96" s="318"/>
    </row>
    <row r="97" spans="1:7" ht="27.75" customHeight="1">
      <c r="A97" s="317" t="s">
        <v>221</v>
      </c>
      <c r="B97" s="316"/>
      <c r="C97" s="316"/>
      <c r="D97" s="316"/>
      <c r="E97" s="316"/>
      <c r="F97" s="316"/>
      <c r="G97" s="316"/>
    </row>
    <row r="98" spans="1:7" ht="23.25" customHeight="1">
      <c r="A98" s="316" t="s">
        <v>210</v>
      </c>
      <c r="B98" s="316"/>
      <c r="C98" s="316"/>
      <c r="D98" s="316"/>
      <c r="E98" s="316"/>
      <c r="F98" s="316"/>
      <c r="G98" s="316"/>
    </row>
    <row r="99" spans="1:7" ht="48.75" customHeight="1">
      <c r="A99" s="315" t="s">
        <v>211</v>
      </c>
      <c r="B99" s="315"/>
      <c r="C99" s="315"/>
      <c r="D99" s="315"/>
      <c r="E99" s="315"/>
      <c r="F99" s="315"/>
      <c r="G99" s="315"/>
    </row>
    <row r="100" spans="1:7" ht="62.25" customHeight="1">
      <c r="A100" s="315" t="s">
        <v>212</v>
      </c>
      <c r="B100" s="315"/>
      <c r="C100" s="315"/>
      <c r="D100" s="315"/>
      <c r="E100" s="315"/>
      <c r="F100" s="315"/>
      <c r="G100" s="315"/>
    </row>
    <row r="101" spans="1:7" ht="93" customHeight="1">
      <c r="A101" s="315" t="s">
        <v>213</v>
      </c>
      <c r="B101" s="315"/>
      <c r="C101" s="315"/>
      <c r="D101" s="315"/>
      <c r="E101" s="315"/>
      <c r="F101" s="315"/>
      <c r="G101" s="315"/>
    </row>
    <row r="102" spans="1:7" ht="21" customHeight="1">
      <c r="A102" s="316" t="s">
        <v>214</v>
      </c>
      <c r="B102" s="316"/>
      <c r="C102" s="316"/>
      <c r="D102" s="316"/>
      <c r="E102" s="316"/>
      <c r="F102" s="316"/>
      <c r="G102" s="316"/>
    </row>
    <row r="103" spans="1:7" ht="21.75" customHeight="1">
      <c r="A103" s="316" t="s">
        <v>215</v>
      </c>
      <c r="B103" s="316"/>
      <c r="C103" s="316"/>
      <c r="D103" s="316"/>
      <c r="E103" s="316"/>
      <c r="F103" s="316"/>
      <c r="G103" s="316"/>
    </row>
    <row r="104" spans="1:7" ht="52.5" customHeight="1">
      <c r="A104" s="315" t="s">
        <v>216</v>
      </c>
      <c r="B104" s="315"/>
      <c r="C104" s="315"/>
      <c r="D104" s="315"/>
      <c r="E104" s="315"/>
      <c r="F104" s="315"/>
      <c r="G104" s="315"/>
    </row>
    <row r="105" spans="1:7" ht="36" customHeight="1">
      <c r="A105" s="315" t="s">
        <v>217</v>
      </c>
      <c r="B105" s="315"/>
      <c r="C105" s="315"/>
      <c r="D105" s="315"/>
      <c r="E105" s="315"/>
      <c r="F105" s="315"/>
      <c r="G105" s="315"/>
    </row>
    <row r="106" spans="1:7" ht="69.75" customHeight="1">
      <c r="A106" s="315" t="s">
        <v>218</v>
      </c>
      <c r="B106" s="315"/>
      <c r="C106" s="315"/>
      <c r="D106" s="315"/>
      <c r="E106" s="315"/>
      <c r="F106" s="315"/>
      <c r="G106" s="315"/>
    </row>
    <row r="107" spans="1:7" ht="21" customHeight="1">
      <c r="A107" s="316" t="s">
        <v>219</v>
      </c>
      <c r="B107" s="316"/>
      <c r="C107" s="316"/>
      <c r="D107" s="316"/>
      <c r="E107" s="316"/>
      <c r="F107" s="316"/>
      <c r="G107" s="316"/>
    </row>
    <row r="108" spans="1:7" ht="21.75" customHeight="1">
      <c r="A108" s="317" t="s">
        <v>220</v>
      </c>
      <c r="B108" s="316"/>
      <c r="C108" s="316"/>
      <c r="D108" s="316"/>
      <c r="E108" s="316"/>
      <c r="F108" s="316"/>
      <c r="G108" s="316"/>
    </row>
    <row r="109" spans="1:7" ht="66.75" customHeight="1">
      <c r="A109" s="315" t="s">
        <v>222</v>
      </c>
      <c r="B109" s="315"/>
      <c r="C109" s="315"/>
      <c r="D109" s="315"/>
      <c r="E109" s="315"/>
      <c r="F109" s="315"/>
      <c r="G109" s="315"/>
    </row>
    <row r="110" spans="1:7" ht="54" customHeight="1">
      <c r="A110" s="315" t="s">
        <v>223</v>
      </c>
      <c r="B110" s="315"/>
      <c r="C110" s="315"/>
      <c r="D110" s="315"/>
      <c r="E110" s="315"/>
      <c r="F110" s="315"/>
      <c r="G110" s="315"/>
    </row>
    <row r="111" spans="1:7" ht="37.5" customHeight="1">
      <c r="A111" s="315" t="s">
        <v>224</v>
      </c>
      <c r="B111" s="315"/>
      <c r="C111" s="315"/>
      <c r="D111" s="315"/>
      <c r="E111" s="315"/>
      <c r="F111" s="315"/>
      <c r="G111" s="315"/>
    </row>
    <row r="112" spans="1:7" ht="36" customHeight="1">
      <c r="A112" s="315" t="s">
        <v>225</v>
      </c>
      <c r="B112" s="315"/>
      <c r="C112" s="315"/>
      <c r="D112" s="315"/>
      <c r="E112" s="315"/>
      <c r="F112" s="315"/>
      <c r="G112" s="315"/>
    </row>
    <row r="113" spans="1:7" ht="19.5" customHeight="1">
      <c r="A113" s="315" t="s">
        <v>226</v>
      </c>
      <c r="B113" s="315"/>
      <c r="C113" s="315"/>
      <c r="D113" s="315"/>
      <c r="E113" s="315"/>
      <c r="F113" s="315"/>
      <c r="G113" s="315"/>
    </row>
  </sheetData>
  <mergeCells count="29">
    <mergeCell ref="A2:P2"/>
    <mergeCell ref="A90:F90"/>
    <mergeCell ref="A85:G85"/>
    <mergeCell ref="A18:P18"/>
    <mergeCell ref="D3:F3"/>
    <mergeCell ref="G3:I3"/>
    <mergeCell ref="J3:L3"/>
    <mergeCell ref="M3:O3"/>
    <mergeCell ref="A84:G84"/>
    <mergeCell ref="A86:G86"/>
    <mergeCell ref="A87:G87"/>
    <mergeCell ref="A96:G96"/>
    <mergeCell ref="A98:G98"/>
    <mergeCell ref="A99:G99"/>
    <mergeCell ref="A100:G100"/>
    <mergeCell ref="A97:G97"/>
    <mergeCell ref="A101:G101"/>
    <mergeCell ref="A102:G102"/>
    <mergeCell ref="A103:G103"/>
    <mergeCell ref="A104:G104"/>
    <mergeCell ref="A105:G105"/>
    <mergeCell ref="A111:G111"/>
    <mergeCell ref="A112:G112"/>
    <mergeCell ref="A113:G113"/>
    <mergeCell ref="A106:G106"/>
    <mergeCell ref="A107:G107"/>
    <mergeCell ref="A108:G108"/>
    <mergeCell ref="A109:G109"/>
    <mergeCell ref="A110:G110"/>
  </mergeCells>
  <printOptions/>
  <pageMargins left="0.7" right="0.7" top="0.787401575" bottom="0.787401575" header="0.3" footer="0.3"/>
  <pageSetup fitToHeight="0" fitToWidth="1" horizontalDpi="600" verticalDpi="600" orientation="landscape" paperSize="8" scale="5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L27"/>
  <sheetViews>
    <sheetView zoomScale="95" zoomScaleNormal="95" workbookViewId="0" topLeftCell="A10">
      <selection activeCell="E23" sqref="E23"/>
    </sheetView>
  </sheetViews>
  <sheetFormatPr defaultColWidth="9.140625" defaultRowHeight="15"/>
  <cols>
    <col min="1" max="1" width="8.8515625" style="5" bestFit="1" customWidth="1"/>
    <col min="2" max="2" width="51.00390625" style="5" customWidth="1"/>
    <col min="3" max="3" width="31.57421875" style="5" customWidth="1"/>
    <col min="4" max="4" width="20.7109375" style="5" customWidth="1"/>
    <col min="5" max="5" width="24.00390625" style="5" customWidth="1"/>
    <col min="6" max="6" width="16.8515625" style="5" customWidth="1"/>
    <col min="7" max="7" width="20.57421875" style="33" customWidth="1"/>
    <col min="8" max="8" width="16.421875" style="14" bestFit="1" customWidth="1"/>
    <col min="9" max="9" width="25.7109375" style="14" customWidth="1"/>
    <col min="11" max="11" width="16.421875" style="0" bestFit="1" customWidth="1"/>
    <col min="12" max="12" width="15.57421875" style="0" bestFit="1" customWidth="1"/>
    <col min="15" max="15" width="62.57421875" style="0" customWidth="1"/>
  </cols>
  <sheetData>
    <row r="1" ht="15" thickBot="1"/>
    <row r="2" spans="1:9" ht="15.75" customHeight="1" thickBot="1">
      <c r="A2" s="331" t="s">
        <v>129</v>
      </c>
      <c r="B2" s="332"/>
      <c r="C2" s="332"/>
      <c r="D2" s="332"/>
      <c r="E2" s="332"/>
      <c r="F2" s="332"/>
      <c r="G2" s="332"/>
      <c r="H2" s="332"/>
      <c r="I2" s="333"/>
    </row>
    <row r="3" spans="1:9" ht="28.8">
      <c r="A3" s="8" t="s">
        <v>103</v>
      </c>
      <c r="B3" s="6" t="s">
        <v>125</v>
      </c>
      <c r="C3" s="6" t="s">
        <v>28</v>
      </c>
      <c r="D3" s="57" t="s">
        <v>87</v>
      </c>
      <c r="E3" s="6" t="s">
        <v>29</v>
      </c>
      <c r="F3" s="6" t="s">
        <v>48</v>
      </c>
      <c r="G3" s="31" t="s">
        <v>168</v>
      </c>
      <c r="H3" s="31" t="s">
        <v>4</v>
      </c>
      <c r="I3" s="34" t="s">
        <v>102</v>
      </c>
    </row>
    <row r="4" spans="1:9" ht="15" thickBot="1">
      <c r="A4" s="15"/>
      <c r="B4" s="12" t="s">
        <v>89</v>
      </c>
      <c r="C4" s="12"/>
      <c r="D4" s="12"/>
      <c r="E4" s="12"/>
      <c r="F4" s="12"/>
      <c r="G4" s="32"/>
      <c r="H4" s="19"/>
      <c r="I4" s="20"/>
    </row>
    <row r="5" spans="1:9" ht="29.4" thickBot="1">
      <c r="A5" s="62" t="s">
        <v>21</v>
      </c>
      <c r="B5" s="65" t="s">
        <v>88</v>
      </c>
      <c r="C5" s="66" t="s">
        <v>51</v>
      </c>
      <c r="D5" s="67"/>
      <c r="E5" s="30" t="s">
        <v>52</v>
      </c>
      <c r="F5" s="92">
        <v>12</v>
      </c>
      <c r="G5" s="21">
        <f aca="true" t="shared" si="0" ref="G5:G12">D5*F5</f>
        <v>0</v>
      </c>
      <c r="H5" s="233">
        <f>0.21*G5</f>
        <v>0</v>
      </c>
      <c r="I5" s="234">
        <f>G5+H5</f>
        <v>0</v>
      </c>
    </row>
    <row r="6" spans="1:9" ht="43.8" thickBot="1">
      <c r="A6" s="63" t="s">
        <v>22</v>
      </c>
      <c r="B6" s="68" t="s">
        <v>97</v>
      </c>
      <c r="C6" s="18" t="s">
        <v>130</v>
      </c>
      <c r="D6" s="61"/>
      <c r="E6" s="28" t="s">
        <v>47</v>
      </c>
      <c r="F6" s="93">
        <v>12</v>
      </c>
      <c r="G6" s="13">
        <f t="shared" si="0"/>
        <v>0</v>
      </c>
      <c r="H6" s="233">
        <f aca="true" t="shared" si="1" ref="H6:H16">0.21*G6</f>
        <v>0</v>
      </c>
      <c r="I6" s="234">
        <f aca="true" t="shared" si="2" ref="I6:I16">G6+H6</f>
        <v>0</v>
      </c>
    </row>
    <row r="7" spans="1:9" ht="28.5" customHeight="1" thickBot="1">
      <c r="A7" s="63" t="s">
        <v>23</v>
      </c>
      <c r="B7" s="68" t="s">
        <v>105</v>
      </c>
      <c r="C7" s="24" t="s">
        <v>51</v>
      </c>
      <c r="D7" s="61"/>
      <c r="E7" s="28" t="s">
        <v>52</v>
      </c>
      <c r="F7" s="93">
        <v>12</v>
      </c>
      <c r="G7" s="13">
        <f t="shared" si="0"/>
        <v>0</v>
      </c>
      <c r="H7" s="233">
        <f t="shared" si="1"/>
        <v>0</v>
      </c>
      <c r="I7" s="234">
        <f t="shared" si="2"/>
        <v>0</v>
      </c>
    </row>
    <row r="8" spans="1:9" ht="23.25" customHeight="1" thickBot="1">
      <c r="A8" s="63" t="s">
        <v>24</v>
      </c>
      <c r="B8" s="68" t="s">
        <v>106</v>
      </c>
      <c r="C8" s="24" t="s">
        <v>51</v>
      </c>
      <c r="D8" s="61"/>
      <c r="E8" s="28" t="s">
        <v>52</v>
      </c>
      <c r="F8" s="93">
        <v>12</v>
      </c>
      <c r="G8" s="13">
        <f t="shared" si="0"/>
        <v>0</v>
      </c>
      <c r="H8" s="233">
        <f t="shared" si="1"/>
        <v>0</v>
      </c>
      <c r="I8" s="234">
        <f t="shared" si="2"/>
        <v>0</v>
      </c>
    </row>
    <row r="9" spans="1:9" s="38" customFormat="1" ht="29.4" thickBot="1">
      <c r="A9" s="63" t="s">
        <v>25</v>
      </c>
      <c r="B9" s="68" t="s">
        <v>107</v>
      </c>
      <c r="C9" s="24" t="s">
        <v>51</v>
      </c>
      <c r="D9" s="61"/>
      <c r="E9" s="28" t="s">
        <v>52</v>
      </c>
      <c r="F9" s="93">
        <v>12</v>
      </c>
      <c r="G9" s="13">
        <f t="shared" si="0"/>
        <v>0</v>
      </c>
      <c r="H9" s="233">
        <f t="shared" si="1"/>
        <v>0</v>
      </c>
      <c r="I9" s="234">
        <f t="shared" si="2"/>
        <v>0</v>
      </c>
    </row>
    <row r="10" spans="1:9" ht="29.4" thickBot="1">
      <c r="A10" s="63" t="s">
        <v>26</v>
      </c>
      <c r="B10" s="69" t="s">
        <v>98</v>
      </c>
      <c r="C10" s="24" t="s">
        <v>51</v>
      </c>
      <c r="D10" s="59"/>
      <c r="E10" s="28" t="s">
        <v>52</v>
      </c>
      <c r="F10" s="93">
        <v>12</v>
      </c>
      <c r="G10" s="13">
        <f t="shared" si="0"/>
        <v>0</v>
      </c>
      <c r="H10" s="233">
        <f t="shared" si="1"/>
        <v>0</v>
      </c>
      <c r="I10" s="234">
        <f t="shared" si="2"/>
        <v>0</v>
      </c>
    </row>
    <row r="11" spans="1:9" ht="29.4" thickBot="1">
      <c r="A11" s="62" t="s">
        <v>27</v>
      </c>
      <c r="B11" s="65" t="s">
        <v>108</v>
      </c>
      <c r="C11" s="24" t="s">
        <v>51</v>
      </c>
      <c r="D11" s="59"/>
      <c r="E11" s="28" t="s">
        <v>52</v>
      </c>
      <c r="F11" s="93">
        <v>12</v>
      </c>
      <c r="G11" s="13">
        <f t="shared" si="0"/>
        <v>0</v>
      </c>
      <c r="H11" s="233">
        <f t="shared" si="1"/>
        <v>0</v>
      </c>
      <c r="I11" s="234">
        <f t="shared" si="2"/>
        <v>0</v>
      </c>
    </row>
    <row r="12" spans="1:9" ht="29.4" thickBot="1">
      <c r="A12" s="63" t="s">
        <v>35</v>
      </c>
      <c r="B12" s="68" t="s">
        <v>131</v>
      </c>
      <c r="C12" s="24" t="s">
        <v>51</v>
      </c>
      <c r="D12" s="60"/>
      <c r="E12" s="29" t="s">
        <v>52</v>
      </c>
      <c r="F12" s="94">
        <v>12</v>
      </c>
      <c r="G12" s="16">
        <f t="shared" si="0"/>
        <v>0</v>
      </c>
      <c r="H12" s="233">
        <f t="shared" si="1"/>
        <v>0</v>
      </c>
      <c r="I12" s="234">
        <f t="shared" si="2"/>
        <v>0</v>
      </c>
    </row>
    <row r="13" spans="1:9" ht="29.4" thickBot="1">
      <c r="A13" s="64" t="s">
        <v>36</v>
      </c>
      <c r="B13" s="69" t="s">
        <v>43</v>
      </c>
      <c r="C13" s="66" t="s">
        <v>51</v>
      </c>
      <c r="D13" s="70"/>
      <c r="E13" s="25" t="s">
        <v>52</v>
      </c>
      <c r="F13" s="92">
        <v>12</v>
      </c>
      <c r="G13" s="21">
        <f aca="true" t="shared" si="3" ref="G13:G16">D13*F13</f>
        <v>0</v>
      </c>
      <c r="H13" s="233">
        <f t="shared" si="1"/>
        <v>0</v>
      </c>
      <c r="I13" s="234">
        <f t="shared" si="2"/>
        <v>0</v>
      </c>
    </row>
    <row r="14" spans="1:9" ht="29.4" thickBot="1">
      <c r="A14" s="62" t="s">
        <v>109</v>
      </c>
      <c r="B14" s="65" t="s">
        <v>45</v>
      </c>
      <c r="C14" s="24" t="s">
        <v>51</v>
      </c>
      <c r="D14" s="59"/>
      <c r="E14" s="18" t="s">
        <v>52</v>
      </c>
      <c r="F14" s="93">
        <v>12</v>
      </c>
      <c r="G14" s="13">
        <f t="shared" si="3"/>
        <v>0</v>
      </c>
      <c r="H14" s="233">
        <f t="shared" si="1"/>
        <v>0</v>
      </c>
      <c r="I14" s="234">
        <f t="shared" si="2"/>
        <v>0</v>
      </c>
    </row>
    <row r="15" spans="1:9" ht="15" thickBot="1">
      <c r="A15" s="62" t="s">
        <v>37</v>
      </c>
      <c r="B15" s="69" t="s">
        <v>46</v>
      </c>
      <c r="C15" s="27" t="s">
        <v>53</v>
      </c>
      <c r="D15" s="60"/>
      <c r="E15" s="24" t="s">
        <v>54</v>
      </c>
      <c r="F15" s="94">
        <v>20</v>
      </c>
      <c r="G15" s="16">
        <f aca="true" t="shared" si="4" ref="G15">D15*F15</f>
        <v>0</v>
      </c>
      <c r="H15" s="233">
        <f t="shared" si="1"/>
        <v>0</v>
      </c>
      <c r="I15" s="234">
        <f t="shared" si="2"/>
        <v>0</v>
      </c>
    </row>
    <row r="16" spans="1:12" ht="29.4" thickBot="1">
      <c r="A16" s="64" t="s">
        <v>145</v>
      </c>
      <c r="B16" s="69" t="s">
        <v>147</v>
      </c>
      <c r="C16" s="26" t="s">
        <v>51</v>
      </c>
      <c r="D16" s="60"/>
      <c r="E16" s="18" t="s">
        <v>52</v>
      </c>
      <c r="F16" s="94">
        <v>12</v>
      </c>
      <c r="G16" s="16">
        <f t="shared" si="3"/>
        <v>0</v>
      </c>
      <c r="H16" s="233">
        <f t="shared" si="1"/>
        <v>0</v>
      </c>
      <c r="I16" s="234">
        <f t="shared" si="2"/>
        <v>0</v>
      </c>
      <c r="K16" s="14"/>
      <c r="L16" s="14"/>
    </row>
    <row r="17" spans="1:9" ht="15" thickBot="1">
      <c r="A17" s="329" t="s">
        <v>127</v>
      </c>
      <c r="B17" s="330"/>
      <c r="C17" s="71"/>
      <c r="D17" s="71"/>
      <c r="E17" s="71"/>
      <c r="F17" s="71"/>
      <c r="G17" s="78">
        <f>SUM(G5:G16)</f>
        <v>0</v>
      </c>
      <c r="H17" s="82">
        <f>G17*0.21</f>
        <v>0</v>
      </c>
      <c r="I17" s="83">
        <f>G17*1.21</f>
        <v>0</v>
      </c>
    </row>
    <row r="18" spans="1:11" ht="15" thickBot="1">
      <c r="A18" s="334" t="s">
        <v>126</v>
      </c>
      <c r="B18" s="335"/>
      <c r="C18" s="76"/>
      <c r="D18" s="77">
        <f>SUMIF(C5:C16,C5,D5:D16)</f>
        <v>0</v>
      </c>
      <c r="E18" s="76"/>
      <c r="F18" s="76"/>
      <c r="G18" s="77">
        <f>SUMIF(C5:C16,C5,G5:G16)</f>
        <v>0</v>
      </c>
      <c r="H18" s="81">
        <f aca="true" t="shared" si="5" ref="H18:H19">G18*0.21</f>
        <v>0</v>
      </c>
      <c r="I18" s="81">
        <f aca="true" t="shared" si="6" ref="I18:I19">G18*1.21</f>
        <v>0</v>
      </c>
      <c r="K18" s="80"/>
    </row>
    <row r="19" spans="1:11" ht="15" thickBot="1">
      <c r="A19" s="334" t="s">
        <v>128</v>
      </c>
      <c r="B19" s="335"/>
      <c r="C19" s="76"/>
      <c r="D19" s="76"/>
      <c r="E19" s="76"/>
      <c r="F19" s="76"/>
      <c r="G19" s="79">
        <f>G17-G18</f>
        <v>0</v>
      </c>
      <c r="H19" s="82">
        <f t="shared" si="5"/>
        <v>0</v>
      </c>
      <c r="I19" s="83">
        <f t="shared" si="6"/>
        <v>0</v>
      </c>
      <c r="K19" s="14"/>
    </row>
    <row r="20" spans="1:9" ht="15">
      <c r="A20" s="72"/>
      <c r="B20" s="73"/>
      <c r="C20" s="73"/>
      <c r="D20" s="73"/>
      <c r="E20" s="73"/>
      <c r="F20" s="73"/>
      <c r="G20" s="74"/>
      <c r="H20" s="75"/>
      <c r="I20" s="75"/>
    </row>
    <row r="21" spans="1:9" ht="15">
      <c r="A21" s="72"/>
      <c r="B21" s="73"/>
      <c r="C21" s="73"/>
      <c r="D21" s="305"/>
      <c r="E21" s="73"/>
      <c r="F21" s="73"/>
      <c r="G21" s="74"/>
      <c r="H21" s="75"/>
      <c r="I21" s="75"/>
    </row>
    <row r="22" ht="15">
      <c r="B22" s="10" t="s">
        <v>6</v>
      </c>
    </row>
    <row r="23" ht="15" thickBot="1"/>
    <row r="24" ht="29.4" thickBot="1">
      <c r="B24" s="17" t="s">
        <v>13</v>
      </c>
    </row>
    <row r="26" ht="28.8">
      <c r="B26" s="306" t="s">
        <v>203</v>
      </c>
    </row>
    <row r="27" ht="15">
      <c r="B27" s="36"/>
    </row>
  </sheetData>
  <mergeCells count="4">
    <mergeCell ref="A17:B17"/>
    <mergeCell ref="A2:I2"/>
    <mergeCell ref="A18:B18"/>
    <mergeCell ref="A19:B19"/>
  </mergeCells>
  <printOptions/>
  <pageMargins left="0.7" right="0.7" top="0.787401575" bottom="0.787401575" header="0.3" footer="0.3"/>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0"/>
  <sheetViews>
    <sheetView zoomScale="82" zoomScaleNormal="82" workbookViewId="0" topLeftCell="B13">
      <selection activeCell="I23" sqref="I23"/>
    </sheetView>
  </sheetViews>
  <sheetFormatPr defaultColWidth="8.8515625" defaultRowHeight="15"/>
  <cols>
    <col min="1" max="1" width="8.8515625" style="294" bestFit="1" customWidth="1"/>
    <col min="2" max="2" width="51.00390625" style="294" customWidth="1"/>
    <col min="3" max="3" width="32.7109375" style="294" customWidth="1"/>
    <col min="4" max="4" width="20.7109375" style="294" customWidth="1"/>
    <col min="5" max="5" width="19.8515625" style="294" customWidth="1"/>
    <col min="6" max="6" width="16.8515625" style="294" customWidth="1"/>
    <col min="7" max="7" width="20.57421875" style="295" customWidth="1"/>
    <col min="8" max="8" width="24.28125" style="295" customWidth="1"/>
    <col min="9" max="9" width="22.7109375" style="294" customWidth="1"/>
    <col min="10" max="10" width="27.140625" style="295" customWidth="1"/>
    <col min="11" max="11" width="20.140625" style="296" customWidth="1"/>
    <col min="12" max="12" width="25.7109375" style="296" customWidth="1"/>
    <col min="13" max="16384" width="8.8515625" style="95" customWidth="1"/>
  </cols>
  <sheetData>
    <row r="1" spans="1:12" ht="28.8">
      <c r="A1" s="55" t="s">
        <v>8</v>
      </c>
      <c r="B1" s="57" t="s">
        <v>9</v>
      </c>
      <c r="C1" s="57" t="s">
        <v>28</v>
      </c>
      <c r="D1" s="57" t="s">
        <v>87</v>
      </c>
      <c r="E1" s="57" t="s">
        <v>29</v>
      </c>
      <c r="F1" s="57" t="s">
        <v>48</v>
      </c>
      <c r="G1" s="211" t="s">
        <v>199</v>
      </c>
      <c r="H1" s="211" t="s">
        <v>33</v>
      </c>
      <c r="I1" s="57" t="s">
        <v>30</v>
      </c>
      <c r="J1" s="211" t="s">
        <v>31</v>
      </c>
      <c r="K1" s="211" t="s">
        <v>4</v>
      </c>
      <c r="L1" s="159" t="s">
        <v>32</v>
      </c>
    </row>
    <row r="2" spans="1:12" ht="27" customHeight="1" thickBot="1">
      <c r="A2" s="212" t="s">
        <v>16</v>
      </c>
      <c r="B2" s="213" t="s">
        <v>89</v>
      </c>
      <c r="C2" s="213"/>
      <c r="D2" s="213"/>
      <c r="E2" s="213"/>
      <c r="F2" s="213"/>
      <c r="G2" s="214"/>
      <c r="H2" s="215"/>
      <c r="I2" s="216"/>
      <c r="J2" s="217"/>
      <c r="K2" s="218"/>
      <c r="L2" s="219"/>
    </row>
    <row r="3" spans="1:12" ht="15" thickBot="1">
      <c r="A3" s="220" t="s">
        <v>34</v>
      </c>
      <c r="B3" s="221" t="s">
        <v>200</v>
      </c>
      <c r="C3" s="221"/>
      <c r="D3" s="221"/>
      <c r="E3" s="221"/>
      <c r="F3" s="221"/>
      <c r="G3" s="222"/>
      <c r="H3" s="223">
        <f>SUM(G4:G17)</f>
        <v>0</v>
      </c>
      <c r="I3" s="57">
        <v>3</v>
      </c>
      <c r="J3" s="223">
        <f>H3*I3</f>
        <v>0</v>
      </c>
      <c r="K3" s="223">
        <f>J3*0.21</f>
        <v>0</v>
      </c>
      <c r="L3" s="224">
        <f>J3*1.21</f>
        <v>0</v>
      </c>
    </row>
    <row r="4" spans="1:12" ht="29.4" thickBot="1">
      <c r="A4" s="225" t="s">
        <v>21</v>
      </c>
      <c r="B4" s="226" t="s">
        <v>88</v>
      </c>
      <c r="C4" s="227" t="s">
        <v>51</v>
      </c>
      <c r="D4" s="228"/>
      <c r="E4" s="229" t="s">
        <v>52</v>
      </c>
      <c r="F4" s="230">
        <v>12</v>
      </c>
      <c r="G4" s="88">
        <f aca="true" t="shared" si="0" ref="G4:G17">D4*F4</f>
        <v>0</v>
      </c>
      <c r="H4" s="88"/>
      <c r="I4" s="231"/>
      <c r="J4" s="232"/>
      <c r="K4" s="233"/>
      <c r="L4" s="234"/>
    </row>
    <row r="5" spans="1:12" ht="43.2">
      <c r="A5" s="235" t="s">
        <v>22</v>
      </c>
      <c r="B5" s="236" t="s">
        <v>97</v>
      </c>
      <c r="C5" s="237" t="s">
        <v>90</v>
      </c>
      <c r="D5" s="238"/>
      <c r="E5" s="239" t="s">
        <v>47</v>
      </c>
      <c r="F5" s="237">
        <v>12</v>
      </c>
      <c r="G5" s="240">
        <f t="shared" si="0"/>
        <v>0</v>
      </c>
      <c r="H5" s="240"/>
      <c r="I5" s="241"/>
      <c r="J5" s="242"/>
      <c r="K5" s="243"/>
      <c r="L5" s="244"/>
    </row>
    <row r="6" spans="1:12" ht="43.2">
      <c r="A6" s="235" t="s">
        <v>139</v>
      </c>
      <c r="B6" s="236" t="s">
        <v>141</v>
      </c>
      <c r="C6" s="237" t="s">
        <v>137</v>
      </c>
      <c r="D6" s="238"/>
      <c r="E6" s="239" t="s">
        <v>49</v>
      </c>
      <c r="F6" s="237">
        <v>1</v>
      </c>
      <c r="G6" s="240">
        <f t="shared" si="0"/>
        <v>0</v>
      </c>
      <c r="H6" s="240"/>
      <c r="I6" s="241"/>
      <c r="J6" s="242"/>
      <c r="K6" s="243"/>
      <c r="L6" s="244"/>
    </row>
    <row r="7" spans="1:12" ht="28.8">
      <c r="A7" s="235" t="s">
        <v>140</v>
      </c>
      <c r="B7" s="236" t="s">
        <v>91</v>
      </c>
      <c r="C7" s="237" t="s">
        <v>138</v>
      </c>
      <c r="D7" s="245">
        <f>SUM(D8:D13)</f>
        <v>0</v>
      </c>
      <c r="E7" s="239" t="s">
        <v>142</v>
      </c>
      <c r="F7" s="237">
        <v>1</v>
      </c>
      <c r="G7" s="240">
        <f t="shared" si="0"/>
        <v>0</v>
      </c>
      <c r="H7" s="240"/>
      <c r="I7" s="241"/>
      <c r="J7" s="242"/>
      <c r="K7" s="243"/>
      <c r="L7" s="244"/>
    </row>
    <row r="8" spans="1:12" ht="15">
      <c r="A8" s="235"/>
      <c r="B8" s="236" t="s">
        <v>149</v>
      </c>
      <c r="C8" s="237" t="s">
        <v>154</v>
      </c>
      <c r="D8" s="238"/>
      <c r="E8" s="239" t="s">
        <v>155</v>
      </c>
      <c r="F8" s="237">
        <v>1</v>
      </c>
      <c r="G8" s="240"/>
      <c r="H8" s="240"/>
      <c r="I8" s="241"/>
      <c r="J8" s="242"/>
      <c r="K8" s="243"/>
      <c r="L8" s="244"/>
    </row>
    <row r="9" spans="1:12" ht="15">
      <c r="A9" s="235"/>
      <c r="B9" s="236" t="s">
        <v>150</v>
      </c>
      <c r="C9" s="237" t="s">
        <v>154</v>
      </c>
      <c r="D9" s="238"/>
      <c r="E9" s="239" t="s">
        <v>155</v>
      </c>
      <c r="F9" s="237">
        <v>1</v>
      </c>
      <c r="G9" s="240"/>
      <c r="H9" s="240"/>
      <c r="I9" s="241"/>
      <c r="J9" s="242"/>
      <c r="K9" s="243"/>
      <c r="L9" s="244"/>
    </row>
    <row r="10" spans="1:12" ht="15">
      <c r="A10" s="235"/>
      <c r="B10" s="236" t="s">
        <v>151</v>
      </c>
      <c r="C10" s="237" t="s">
        <v>154</v>
      </c>
      <c r="D10" s="238"/>
      <c r="E10" s="239" t="s">
        <v>155</v>
      </c>
      <c r="F10" s="237">
        <v>1</v>
      </c>
      <c r="G10" s="240"/>
      <c r="H10" s="240"/>
      <c r="I10" s="241"/>
      <c r="J10" s="242"/>
      <c r="K10" s="243"/>
      <c r="L10" s="244"/>
    </row>
    <row r="11" spans="1:12" ht="15">
      <c r="A11" s="235"/>
      <c r="B11" s="236" t="s">
        <v>152</v>
      </c>
      <c r="C11" s="237" t="s">
        <v>154</v>
      </c>
      <c r="D11" s="238"/>
      <c r="E11" s="239" t="s">
        <v>155</v>
      </c>
      <c r="F11" s="237">
        <v>1</v>
      </c>
      <c r="G11" s="240"/>
      <c r="H11" s="240"/>
      <c r="I11" s="241"/>
      <c r="J11" s="242"/>
      <c r="K11" s="243"/>
      <c r="L11" s="244"/>
    </row>
    <row r="12" spans="1:12" ht="15">
      <c r="A12" s="235"/>
      <c r="B12" s="236" t="s">
        <v>153</v>
      </c>
      <c r="C12" s="237" t="s">
        <v>154</v>
      </c>
      <c r="D12" s="238"/>
      <c r="E12" s="239" t="s">
        <v>155</v>
      </c>
      <c r="F12" s="237">
        <v>1</v>
      </c>
      <c r="G12" s="240"/>
      <c r="H12" s="240"/>
      <c r="I12" s="241"/>
      <c r="J12" s="242"/>
      <c r="K12" s="243"/>
      <c r="L12" s="244"/>
    </row>
    <row r="13" spans="1:12" ht="15">
      <c r="A13" s="235"/>
      <c r="B13" s="236" t="s">
        <v>201</v>
      </c>
      <c r="C13" s="237" t="s">
        <v>154</v>
      </c>
      <c r="D13" s="238"/>
      <c r="E13" s="239" t="s">
        <v>155</v>
      </c>
      <c r="F13" s="237">
        <v>1</v>
      </c>
      <c r="G13" s="240"/>
      <c r="H13" s="240"/>
      <c r="I13" s="241"/>
      <c r="J13" s="242"/>
      <c r="K13" s="243"/>
      <c r="L13" s="244"/>
    </row>
    <row r="14" spans="1:12" ht="15">
      <c r="A14" s="235" t="s">
        <v>24</v>
      </c>
      <c r="B14" s="236" t="s">
        <v>17</v>
      </c>
      <c r="C14" s="237" t="s">
        <v>50</v>
      </c>
      <c r="D14" s="238"/>
      <c r="E14" s="239" t="s">
        <v>54</v>
      </c>
      <c r="F14" s="237">
        <v>18</v>
      </c>
      <c r="G14" s="240">
        <f t="shared" si="0"/>
        <v>0</v>
      </c>
      <c r="H14" s="240"/>
      <c r="I14" s="241"/>
      <c r="J14" s="242"/>
      <c r="K14" s="243"/>
      <c r="L14" s="244"/>
    </row>
    <row r="15" spans="1:12" ht="29.4" thickBot="1">
      <c r="A15" s="235" t="s">
        <v>25</v>
      </c>
      <c r="B15" s="236" t="s">
        <v>18</v>
      </c>
      <c r="C15" s="246" t="s">
        <v>51</v>
      </c>
      <c r="D15" s="238"/>
      <c r="E15" s="239" t="s">
        <v>52</v>
      </c>
      <c r="F15" s="237">
        <v>12</v>
      </c>
      <c r="G15" s="240">
        <f t="shared" si="0"/>
        <v>0</v>
      </c>
      <c r="H15" s="240"/>
      <c r="I15" s="241"/>
      <c r="J15" s="242"/>
      <c r="K15" s="243"/>
      <c r="L15" s="244"/>
    </row>
    <row r="16" spans="1:12" ht="29.4" thickBot="1">
      <c r="A16" s="235" t="s">
        <v>26</v>
      </c>
      <c r="B16" s="236" t="s">
        <v>19</v>
      </c>
      <c r="C16" s="246" t="s">
        <v>51</v>
      </c>
      <c r="D16" s="247"/>
      <c r="E16" s="239" t="s">
        <v>52</v>
      </c>
      <c r="F16" s="237">
        <v>12</v>
      </c>
      <c r="G16" s="240">
        <f t="shared" si="0"/>
        <v>0</v>
      </c>
      <c r="H16" s="240"/>
      <c r="I16" s="241"/>
      <c r="J16" s="242"/>
      <c r="K16" s="243"/>
      <c r="L16" s="244"/>
    </row>
    <row r="17" spans="1:12" ht="29.4" thickBot="1">
      <c r="A17" s="248" t="s">
        <v>27</v>
      </c>
      <c r="B17" s="249" t="s">
        <v>20</v>
      </c>
      <c r="C17" s="246" t="s">
        <v>51</v>
      </c>
      <c r="D17" s="250"/>
      <c r="E17" s="251" t="s">
        <v>52</v>
      </c>
      <c r="F17" s="246">
        <v>12</v>
      </c>
      <c r="G17" s="252">
        <f t="shared" si="0"/>
        <v>0</v>
      </c>
      <c r="H17" s="252"/>
      <c r="I17" s="253"/>
      <c r="J17" s="254"/>
      <c r="K17" s="255"/>
      <c r="L17" s="256"/>
    </row>
    <row r="18" spans="1:12" ht="15" thickBot="1">
      <c r="A18" s="257" t="s">
        <v>39</v>
      </c>
      <c r="B18" s="258" t="s">
        <v>99</v>
      </c>
      <c r="C18" s="258"/>
      <c r="D18" s="258"/>
      <c r="E18" s="258"/>
      <c r="F18" s="259"/>
      <c r="G18" s="260"/>
      <c r="H18" s="223">
        <f>SUM(G19:G22)</f>
        <v>0</v>
      </c>
      <c r="I18" s="261">
        <v>3</v>
      </c>
      <c r="J18" s="223">
        <f>H18*I18</f>
        <v>0</v>
      </c>
      <c r="K18" s="223">
        <f>J18*0.21</f>
        <v>0</v>
      </c>
      <c r="L18" s="224">
        <f>J18*1.21</f>
        <v>0</v>
      </c>
    </row>
    <row r="19" spans="1:12" ht="29.4" thickBot="1">
      <c r="A19" s="262" t="s">
        <v>35</v>
      </c>
      <c r="B19" s="226" t="s">
        <v>92</v>
      </c>
      <c r="C19" s="227" t="s">
        <v>51</v>
      </c>
      <c r="D19" s="263"/>
      <c r="E19" s="230" t="s">
        <v>52</v>
      </c>
      <c r="F19" s="230">
        <v>12</v>
      </c>
      <c r="G19" s="88">
        <f>D19*F19</f>
        <v>0</v>
      </c>
      <c r="H19" s="88"/>
      <c r="I19" s="231"/>
      <c r="J19" s="232"/>
      <c r="K19" s="233"/>
      <c r="L19" s="234"/>
    </row>
    <row r="20" spans="1:12" ht="29.4" thickBot="1">
      <c r="A20" s="235" t="s">
        <v>36</v>
      </c>
      <c r="B20" s="236" t="s">
        <v>93</v>
      </c>
      <c r="C20" s="246" t="s">
        <v>51</v>
      </c>
      <c r="D20" s="247"/>
      <c r="E20" s="237" t="s">
        <v>52</v>
      </c>
      <c r="F20" s="237">
        <v>12</v>
      </c>
      <c r="G20" s="240">
        <f>D20*F20</f>
        <v>0</v>
      </c>
      <c r="H20" s="240"/>
      <c r="I20" s="241"/>
      <c r="J20" s="242"/>
      <c r="K20" s="243"/>
      <c r="L20" s="244"/>
    </row>
    <row r="21" spans="1:12" ht="29.4" thickBot="1">
      <c r="A21" s="235" t="s">
        <v>37</v>
      </c>
      <c r="B21" s="236" t="s">
        <v>94</v>
      </c>
      <c r="C21" s="246" t="s">
        <v>51</v>
      </c>
      <c r="D21" s="247"/>
      <c r="E21" s="237" t="s">
        <v>52</v>
      </c>
      <c r="F21" s="237">
        <v>12</v>
      </c>
      <c r="G21" s="240">
        <f>D21*F21</f>
        <v>0</v>
      </c>
      <c r="H21" s="240"/>
      <c r="I21" s="241"/>
      <c r="J21" s="242"/>
      <c r="K21" s="243"/>
      <c r="L21" s="244"/>
    </row>
    <row r="22" spans="1:12" ht="29.4" thickBot="1">
      <c r="A22" s="248" t="s">
        <v>38</v>
      </c>
      <c r="B22" s="249" t="s">
        <v>98</v>
      </c>
      <c r="C22" s="246" t="s">
        <v>51</v>
      </c>
      <c r="D22" s="250"/>
      <c r="E22" s="246" t="s">
        <v>52</v>
      </c>
      <c r="F22" s="246">
        <v>12</v>
      </c>
      <c r="G22" s="252">
        <f>D22*F22</f>
        <v>0</v>
      </c>
      <c r="H22" s="252"/>
      <c r="I22" s="253"/>
      <c r="J22" s="254"/>
      <c r="K22" s="255"/>
      <c r="L22" s="256"/>
    </row>
    <row r="23" spans="1:12" ht="15" thickBot="1">
      <c r="A23" s="220" t="s">
        <v>133</v>
      </c>
      <c r="B23" s="221" t="s">
        <v>100</v>
      </c>
      <c r="C23" s="221"/>
      <c r="D23" s="221"/>
      <c r="E23" s="221"/>
      <c r="F23" s="221"/>
      <c r="G23" s="222"/>
      <c r="H23" s="223">
        <f>SUM(G24:G26)</f>
        <v>0</v>
      </c>
      <c r="I23" s="57">
        <v>3</v>
      </c>
      <c r="J23" s="223">
        <f>H23*I23</f>
        <v>0</v>
      </c>
      <c r="K23" s="223">
        <f>J23*0.21</f>
        <v>0</v>
      </c>
      <c r="L23" s="224">
        <f>J23*1.21</f>
        <v>0</v>
      </c>
    </row>
    <row r="24" spans="1:12" ht="28.8">
      <c r="A24" s="225" t="s">
        <v>40</v>
      </c>
      <c r="B24" s="226" t="s">
        <v>95</v>
      </c>
      <c r="C24" s="230" t="s">
        <v>51</v>
      </c>
      <c r="D24" s="247"/>
      <c r="E24" s="230" t="s">
        <v>52</v>
      </c>
      <c r="F24" s="264">
        <v>12</v>
      </c>
      <c r="G24" s="88">
        <f>D24*F24</f>
        <v>0</v>
      </c>
      <c r="H24" s="88"/>
      <c r="I24" s="231"/>
      <c r="J24" s="232"/>
      <c r="K24" s="233"/>
      <c r="L24" s="234"/>
    </row>
    <row r="25" spans="1:12" ht="28.8">
      <c r="A25" s="235" t="s">
        <v>41</v>
      </c>
      <c r="B25" s="236" t="s">
        <v>96</v>
      </c>
      <c r="C25" s="237" t="s">
        <v>51</v>
      </c>
      <c r="D25" s="247"/>
      <c r="E25" s="237" t="s">
        <v>52</v>
      </c>
      <c r="F25" s="265">
        <v>12</v>
      </c>
      <c r="G25" s="240">
        <f>D25*F25</f>
        <v>0</v>
      </c>
      <c r="H25" s="240"/>
      <c r="I25" s="241"/>
      <c r="J25" s="242"/>
      <c r="K25" s="243"/>
      <c r="L25" s="244"/>
    </row>
    <row r="26" spans="1:12" ht="29.4" thickBot="1">
      <c r="A26" s="248" t="s">
        <v>42</v>
      </c>
      <c r="B26" s="249" t="s">
        <v>43</v>
      </c>
      <c r="C26" s="246" t="s">
        <v>51</v>
      </c>
      <c r="D26" s="247"/>
      <c r="E26" s="246" t="s">
        <v>52</v>
      </c>
      <c r="F26" s="266">
        <v>12</v>
      </c>
      <c r="G26" s="252">
        <f>D26*F26</f>
        <v>0</v>
      </c>
      <c r="H26" s="252"/>
      <c r="I26" s="253"/>
      <c r="J26" s="254"/>
      <c r="K26" s="255"/>
      <c r="L26" s="256"/>
    </row>
    <row r="27" spans="1:12" ht="15" thickBot="1">
      <c r="A27" s="267" t="s">
        <v>134</v>
      </c>
      <c r="B27" s="268" t="s">
        <v>157</v>
      </c>
      <c r="C27" s="268"/>
      <c r="D27" s="268"/>
      <c r="E27" s="268"/>
      <c r="F27" s="268"/>
      <c r="G27" s="269"/>
      <c r="H27" s="223">
        <f>SUM(G28:G29)</f>
        <v>0</v>
      </c>
      <c r="I27" s="270">
        <v>3</v>
      </c>
      <c r="J27" s="223">
        <f>H27*I27</f>
        <v>0</v>
      </c>
      <c r="K27" s="223">
        <f>J27*0.21</f>
        <v>0</v>
      </c>
      <c r="L27" s="224">
        <f>J27*1.21</f>
        <v>0</v>
      </c>
    </row>
    <row r="28" spans="1:12" ht="28.8">
      <c r="A28" s="225" t="s">
        <v>44</v>
      </c>
      <c r="B28" s="226" t="s">
        <v>45</v>
      </c>
      <c r="C28" s="271" t="s">
        <v>51</v>
      </c>
      <c r="D28" s="247"/>
      <c r="E28" s="230" t="s">
        <v>52</v>
      </c>
      <c r="F28" s="264">
        <v>12</v>
      </c>
      <c r="G28" s="88">
        <f>D28*F28</f>
        <v>0</v>
      </c>
      <c r="H28" s="272"/>
      <c r="I28" s="231"/>
      <c r="J28" s="273"/>
      <c r="K28" s="233"/>
      <c r="L28" s="234"/>
    </row>
    <row r="29" spans="1:12" ht="15" thickBot="1">
      <c r="A29" s="248" t="s">
        <v>143</v>
      </c>
      <c r="B29" s="249" t="s">
        <v>46</v>
      </c>
      <c r="C29" s="274" t="s">
        <v>53</v>
      </c>
      <c r="D29" s="247"/>
      <c r="E29" s="246" t="s">
        <v>54</v>
      </c>
      <c r="F29" s="266">
        <v>12</v>
      </c>
      <c r="G29" s="252">
        <f>D29*F29</f>
        <v>0</v>
      </c>
      <c r="H29" s="252"/>
      <c r="I29" s="253"/>
      <c r="J29" s="254"/>
      <c r="K29" s="255"/>
      <c r="L29" s="256"/>
    </row>
    <row r="30" spans="1:12" ht="15" thickBot="1">
      <c r="A30" s="267" t="s">
        <v>135</v>
      </c>
      <c r="B30" s="268" t="s">
        <v>136</v>
      </c>
      <c r="C30" s="268"/>
      <c r="D30" s="268"/>
      <c r="E30" s="268"/>
      <c r="F30" s="268"/>
      <c r="G30" s="269"/>
      <c r="H30" s="223">
        <f>SUM(G31:G32)</f>
        <v>0</v>
      </c>
      <c r="I30" s="270">
        <v>3</v>
      </c>
      <c r="J30" s="223">
        <f>H30*I30</f>
        <v>0</v>
      </c>
      <c r="K30" s="223">
        <f>J30*0.21</f>
        <v>0</v>
      </c>
      <c r="L30" s="224">
        <f>J30*1.21</f>
        <v>0</v>
      </c>
    </row>
    <row r="31" spans="1:12" ht="36" customHeight="1" thickBot="1">
      <c r="A31" s="225" t="s">
        <v>144</v>
      </c>
      <c r="B31" s="226" t="s">
        <v>146</v>
      </c>
      <c r="C31" s="271" t="s">
        <v>148</v>
      </c>
      <c r="D31" s="230"/>
      <c r="E31" s="230"/>
      <c r="F31" s="264">
        <v>12</v>
      </c>
      <c r="G31" s="88">
        <f>D31*F31</f>
        <v>0</v>
      </c>
      <c r="H31" s="272"/>
      <c r="I31" s="231"/>
      <c r="J31" s="273"/>
      <c r="K31" s="233"/>
      <c r="L31" s="234"/>
    </row>
    <row r="32" spans="1:12" ht="54" customHeight="1" thickBot="1">
      <c r="A32" s="248" t="s">
        <v>145</v>
      </c>
      <c r="B32" s="249" t="s">
        <v>147</v>
      </c>
      <c r="C32" s="271" t="s">
        <v>51</v>
      </c>
      <c r="D32" s="247"/>
      <c r="E32" s="237" t="s">
        <v>52</v>
      </c>
      <c r="F32" s="266">
        <v>12</v>
      </c>
      <c r="G32" s="88">
        <f>D32*F32</f>
        <v>0</v>
      </c>
      <c r="H32" s="252"/>
      <c r="I32" s="253"/>
      <c r="J32" s="254"/>
      <c r="K32" s="255"/>
      <c r="L32" s="256"/>
    </row>
    <row r="33" spans="1:12" s="142" customFormat="1" ht="15" thickBot="1">
      <c r="A33" s="336" t="s">
        <v>55</v>
      </c>
      <c r="B33" s="337"/>
      <c r="C33" s="275"/>
      <c r="D33" s="275"/>
      <c r="E33" s="275"/>
      <c r="F33" s="275"/>
      <c r="G33" s="276">
        <f>SUM(G4:G32)</f>
        <v>0</v>
      </c>
      <c r="H33" s="277"/>
      <c r="I33" s="270">
        <v>3</v>
      </c>
      <c r="J33" s="278">
        <f>SUM(J2:J32)</f>
        <v>0</v>
      </c>
      <c r="K33" s="279">
        <f>SUM(K2:K32)</f>
        <v>0</v>
      </c>
      <c r="L33" s="280">
        <f>SUM(L2:L32)</f>
        <v>0</v>
      </c>
    </row>
    <row r="34" spans="1:12" ht="15" thickBot="1">
      <c r="A34" s="281" t="s">
        <v>110</v>
      </c>
      <c r="B34" s="240"/>
      <c r="C34" s="240"/>
      <c r="D34" s="282">
        <f>SUMIF($C$4:$C$32,$C$4,D4:D32)</f>
        <v>0</v>
      </c>
      <c r="E34" s="240"/>
      <c r="F34" s="240"/>
      <c r="G34" s="240">
        <f>SUMIF($C$4:$C$32,$C$4,G4:G32)</f>
        <v>0</v>
      </c>
      <c r="H34" s="240"/>
      <c r="I34" s="283">
        <v>3</v>
      </c>
      <c r="J34" s="282">
        <f>G34*I34</f>
        <v>0</v>
      </c>
      <c r="K34" s="279">
        <f>J34*0.21</f>
        <v>0</v>
      </c>
      <c r="L34" s="280">
        <f>J34+K34</f>
        <v>0</v>
      </c>
    </row>
    <row r="35" spans="1:12" ht="15" thickBot="1">
      <c r="A35" s="281" t="s">
        <v>111</v>
      </c>
      <c r="B35" s="240"/>
      <c r="C35" s="240"/>
      <c r="D35" s="240"/>
      <c r="E35" s="240"/>
      <c r="F35" s="240"/>
      <c r="G35" s="240">
        <f>G33-G34</f>
        <v>0</v>
      </c>
      <c r="H35" s="240"/>
      <c r="I35" s="283">
        <v>3</v>
      </c>
      <c r="J35" s="282">
        <f>G35*I35</f>
        <v>0</v>
      </c>
      <c r="K35" s="279">
        <f>J35*0.21</f>
        <v>0</v>
      </c>
      <c r="L35" s="280">
        <f>J35+K35</f>
        <v>0</v>
      </c>
    </row>
    <row r="36" spans="1:12" ht="15" thickBot="1">
      <c r="A36" s="338"/>
      <c r="B36" s="339"/>
      <c r="C36" s="122"/>
      <c r="D36" s="122"/>
      <c r="E36" s="122"/>
      <c r="F36" s="122"/>
      <c r="G36" s="284"/>
      <c r="H36" s="284"/>
      <c r="I36" s="122"/>
      <c r="J36" s="284"/>
      <c r="K36" s="285"/>
      <c r="L36" s="285"/>
    </row>
    <row r="37" spans="1:12" ht="24" customHeight="1">
      <c r="A37" s="340" t="s">
        <v>163</v>
      </c>
      <c r="B37" s="341"/>
      <c r="C37" s="122"/>
      <c r="D37" s="122"/>
      <c r="E37" s="122"/>
      <c r="F37" s="122"/>
      <c r="G37" s="284"/>
      <c r="H37" s="284"/>
      <c r="I37" s="122"/>
      <c r="J37" s="284"/>
      <c r="K37" s="285"/>
      <c r="L37" s="285"/>
    </row>
    <row r="38" spans="1:12" ht="15">
      <c r="A38" s="286" t="s">
        <v>34</v>
      </c>
      <c r="B38" s="287">
        <f>SUM(D4,D15,D16,D17)</f>
        <v>0</v>
      </c>
      <c r="C38" s="122"/>
      <c r="D38" s="122"/>
      <c r="E38" s="122"/>
      <c r="F38" s="122"/>
      <c r="G38" s="284"/>
      <c r="H38" s="284"/>
      <c r="I38" s="122"/>
      <c r="J38" s="284"/>
      <c r="K38" s="285"/>
      <c r="L38" s="285"/>
    </row>
    <row r="39" spans="1:12" ht="15">
      <c r="A39" s="286" t="s">
        <v>39</v>
      </c>
      <c r="B39" s="287">
        <f>SUM(D19,D20,D21,D22)</f>
        <v>0</v>
      </c>
      <c r="C39" s="122"/>
      <c r="D39" s="122"/>
      <c r="E39" s="122"/>
      <c r="F39" s="122"/>
      <c r="G39" s="284"/>
      <c r="H39" s="284"/>
      <c r="I39" s="122"/>
      <c r="J39" s="284"/>
      <c r="K39" s="285"/>
      <c r="L39" s="285"/>
    </row>
    <row r="40" spans="1:12" ht="15">
      <c r="A40" s="286" t="s">
        <v>133</v>
      </c>
      <c r="B40" s="288">
        <f>SUM(D24,D25,D26)</f>
        <v>0</v>
      </c>
      <c r="C40" s="122"/>
      <c r="D40" s="122"/>
      <c r="E40" s="122"/>
      <c r="F40" s="122"/>
      <c r="G40" s="284"/>
      <c r="H40" s="284"/>
      <c r="I40" s="122"/>
      <c r="J40" s="284"/>
      <c r="K40" s="285"/>
      <c r="L40" s="285"/>
    </row>
    <row r="41" spans="1:12" ht="15" thickBot="1">
      <c r="A41" s="289" t="s">
        <v>134</v>
      </c>
      <c r="B41" s="290">
        <f>SUM(D28)</f>
        <v>0</v>
      </c>
      <c r="C41" s="122"/>
      <c r="D41" s="122"/>
      <c r="E41" s="122"/>
      <c r="F41" s="122"/>
      <c r="G41" s="284"/>
      <c r="H41" s="284"/>
      <c r="I41" s="122"/>
      <c r="J41" s="284"/>
      <c r="K41" s="285"/>
      <c r="L41" s="285"/>
    </row>
    <row r="42" spans="1:12" ht="15">
      <c r="A42" s="291"/>
      <c r="B42" s="291"/>
      <c r="C42" s="122"/>
      <c r="D42" s="122"/>
      <c r="E42" s="122"/>
      <c r="F42" s="122"/>
      <c r="G42" s="284"/>
      <c r="H42" s="284"/>
      <c r="I42" s="122"/>
      <c r="J42" s="284"/>
      <c r="K42" s="285"/>
      <c r="L42" s="285"/>
    </row>
    <row r="43" spans="1:2" ht="15">
      <c r="A43" s="292"/>
      <c r="B43" s="293" t="s">
        <v>6</v>
      </c>
    </row>
    <row r="44" ht="15" thickBot="1"/>
    <row r="45" spans="2:4" ht="29.4" thickBot="1">
      <c r="B45" s="121" t="s">
        <v>13</v>
      </c>
      <c r="D45" s="297"/>
    </row>
    <row r="48" spans="1:5" ht="18">
      <c r="A48" s="105" t="s">
        <v>156</v>
      </c>
      <c r="B48" s="298" t="s">
        <v>161</v>
      </c>
      <c r="C48" s="298"/>
      <c r="D48" s="298"/>
      <c r="E48" s="298"/>
    </row>
    <row r="50" ht="18">
      <c r="B50" s="299"/>
    </row>
  </sheetData>
  <mergeCells count="3">
    <mergeCell ref="A33:B33"/>
    <mergeCell ref="A36:B36"/>
    <mergeCell ref="A37:B37"/>
  </mergeCells>
  <dataValidations count="1" disablePrompts="1">
    <dataValidation type="whole" operator="lessThanOrEqual" allowBlank="1" showInputMessage="1" showErrorMessage="1" sqref="H49">
      <formula1>0.7*H2</formula1>
    </dataValidation>
  </dataValidations>
  <printOptions/>
  <pageMargins left="0.7" right="0.7" top="0.787401575" bottom="0.787401575" header="0.3" footer="0.3"/>
  <pageSetup fitToHeight="1"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18"/>
  <sheetViews>
    <sheetView workbookViewId="0" topLeftCell="A1">
      <selection activeCell="E18" sqref="E18"/>
    </sheetView>
  </sheetViews>
  <sheetFormatPr defaultColWidth="9.140625" defaultRowHeight="15"/>
  <cols>
    <col min="1" max="1" width="36.8515625" style="0" customWidth="1"/>
    <col min="2" max="3" width="27.140625" style="0" customWidth="1"/>
    <col min="4" max="4" width="20.28125" style="0" bestFit="1" customWidth="1"/>
    <col min="5" max="5" width="28.57421875" style="0" customWidth="1"/>
    <col min="6" max="6" width="15.7109375" style="0" customWidth="1"/>
    <col min="7" max="7" width="27.140625" style="0" customWidth="1"/>
  </cols>
  <sheetData>
    <row r="2" ht="15" thickBot="1"/>
    <row r="3" spans="1:7" ht="29.4" thickBot="1">
      <c r="A3" s="55" t="s">
        <v>158</v>
      </c>
      <c r="B3" s="6" t="s">
        <v>169</v>
      </c>
      <c r="C3" s="6" t="s">
        <v>11</v>
      </c>
      <c r="D3" s="57" t="s">
        <v>86</v>
      </c>
      <c r="E3" s="7" t="s">
        <v>101</v>
      </c>
      <c r="F3" s="6" t="s">
        <v>4</v>
      </c>
      <c r="G3" s="7" t="s">
        <v>118</v>
      </c>
    </row>
    <row r="4" spans="1:7" ht="29.4" thickBot="1">
      <c r="A4" s="56" t="s">
        <v>10</v>
      </c>
      <c r="B4" s="86"/>
      <c r="C4" s="87">
        <v>150</v>
      </c>
      <c r="D4" s="88">
        <f>B4*C4</f>
        <v>0</v>
      </c>
      <c r="E4" s="21">
        <f>D4</f>
        <v>0</v>
      </c>
      <c r="F4" s="22">
        <f>0.21*D4</f>
        <v>0</v>
      </c>
      <c r="G4" s="23">
        <f>E4+F4</f>
        <v>0</v>
      </c>
    </row>
    <row r="5" spans="1:7" ht="15" thickBot="1">
      <c r="A5" s="56" t="s">
        <v>85</v>
      </c>
      <c r="B5" s="84"/>
      <c r="C5" s="84"/>
      <c r="D5" s="58"/>
      <c r="E5" s="89">
        <f>E4</f>
        <v>0</v>
      </c>
      <c r="F5" s="84">
        <f>SUM(F4:F4)</f>
        <v>0</v>
      </c>
      <c r="G5" s="85">
        <f>SUM(G4:G4)</f>
        <v>0</v>
      </c>
    </row>
    <row r="8" ht="15" thickBot="1"/>
    <row r="9" spans="1:7" ht="29.4" thickBot="1">
      <c r="A9" s="55" t="s">
        <v>233</v>
      </c>
      <c r="B9" s="6" t="s">
        <v>169</v>
      </c>
      <c r="C9" s="6" t="s">
        <v>11</v>
      </c>
      <c r="D9" s="57" t="s">
        <v>86</v>
      </c>
      <c r="E9" s="7" t="s">
        <v>119</v>
      </c>
      <c r="F9" s="6" t="s">
        <v>4</v>
      </c>
      <c r="G9" s="7" t="s">
        <v>117</v>
      </c>
    </row>
    <row r="10" spans="1:7" ht="29.4" thickBot="1">
      <c r="A10" s="56" t="s">
        <v>204</v>
      </c>
      <c r="B10" s="86"/>
      <c r="C10" s="102">
        <v>110</v>
      </c>
      <c r="D10" s="88">
        <f>B10*C10</f>
        <v>0</v>
      </c>
      <c r="E10" s="21">
        <f>3*D10</f>
        <v>0</v>
      </c>
      <c r="F10" s="22">
        <f>0.21*E10</f>
        <v>0</v>
      </c>
      <c r="G10" s="23">
        <f>E10+F10</f>
        <v>0</v>
      </c>
    </row>
    <row r="11" spans="1:7" ht="15" thickBot="1">
      <c r="A11" s="56" t="s">
        <v>85</v>
      </c>
      <c r="B11" s="84"/>
      <c r="C11" s="84"/>
      <c r="D11" s="58"/>
      <c r="E11" s="89">
        <f>E10</f>
        <v>0</v>
      </c>
      <c r="F11" s="84">
        <f>SUM(F10:F10)</f>
        <v>0</v>
      </c>
      <c r="G11" s="85">
        <f>SUM(G10:G10)</f>
        <v>0</v>
      </c>
    </row>
    <row r="12" ht="15">
      <c r="A12" s="95"/>
    </row>
    <row r="13" ht="28.8">
      <c r="A13" s="307" t="s">
        <v>12</v>
      </c>
    </row>
    <row r="14" ht="15" thickBot="1">
      <c r="A14" s="95"/>
    </row>
    <row r="15" ht="43.8" thickBot="1">
      <c r="A15" s="121" t="s">
        <v>13</v>
      </c>
    </row>
    <row r="16" ht="15">
      <c r="A16" s="95"/>
    </row>
    <row r="17" spans="1:3" ht="15">
      <c r="A17" s="95" t="s">
        <v>64</v>
      </c>
      <c r="B17" s="95"/>
      <c r="C17" s="95"/>
    </row>
    <row r="18" ht="15">
      <c r="A18" s="95" t="s">
        <v>205</v>
      </c>
    </row>
  </sheetData>
  <printOptions/>
  <pageMargins left="0.7" right="0.7" top="0.787401575" bottom="0.787401575" header="0.3" footer="0.3"/>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17"/>
  <sheetViews>
    <sheetView workbookViewId="0" topLeftCell="A1">
      <selection activeCell="C4" sqref="C4"/>
    </sheetView>
  </sheetViews>
  <sheetFormatPr defaultColWidth="9.140625" defaultRowHeight="15"/>
  <cols>
    <col min="1" max="1" width="35.8515625" style="0" customWidth="1"/>
    <col min="2" max="2" width="43.421875" style="0" bestFit="1" customWidth="1"/>
    <col min="3" max="3" width="101.00390625" style="0" customWidth="1"/>
  </cols>
  <sheetData>
    <row r="1" spans="1:3" ht="15" thickBot="1">
      <c r="A1" s="2" t="s">
        <v>56</v>
      </c>
      <c r="B1" s="3" t="s">
        <v>57</v>
      </c>
      <c r="C1" s="4" t="s">
        <v>58</v>
      </c>
    </row>
    <row r="2" spans="1:3" ht="172.8">
      <c r="A2" s="342" t="s">
        <v>59</v>
      </c>
      <c r="B2" s="343"/>
      <c r="C2" s="117" t="s">
        <v>170</v>
      </c>
    </row>
    <row r="3" spans="1:4" ht="28.8">
      <c r="A3" s="90" t="s">
        <v>2</v>
      </c>
      <c r="B3" s="118" t="s">
        <v>60</v>
      </c>
      <c r="C3" s="308" t="s">
        <v>112</v>
      </c>
      <c r="D3" s="35"/>
    </row>
    <row r="4" spans="1:3" ht="341.25" customHeight="1">
      <c r="A4" s="309" t="s">
        <v>208</v>
      </c>
      <c r="B4" s="119" t="s">
        <v>61</v>
      </c>
      <c r="C4" s="308" t="s">
        <v>206</v>
      </c>
    </row>
    <row r="5" spans="1:3" ht="288">
      <c r="A5" s="90" t="s">
        <v>113</v>
      </c>
      <c r="B5" s="119" t="s">
        <v>61</v>
      </c>
      <c r="C5" s="308" t="s">
        <v>171</v>
      </c>
    </row>
    <row r="6" spans="1:3" ht="129.6">
      <c r="A6" s="90" t="s">
        <v>113</v>
      </c>
      <c r="B6" s="119" t="s">
        <v>172</v>
      </c>
      <c r="C6" s="308" t="s">
        <v>173</v>
      </c>
    </row>
    <row r="7" spans="1:3" ht="144">
      <c r="A7" s="90" t="s">
        <v>104</v>
      </c>
      <c r="B7" s="119" t="s">
        <v>61</v>
      </c>
      <c r="C7" s="308" t="s">
        <v>207</v>
      </c>
    </row>
    <row r="8" spans="1:3" ht="129.6">
      <c r="A8" s="90" t="s">
        <v>62</v>
      </c>
      <c r="B8" s="119" t="s">
        <v>61</v>
      </c>
      <c r="C8" s="308" t="s">
        <v>132</v>
      </c>
    </row>
    <row r="9" spans="1:3" ht="100.8">
      <c r="A9" s="91" t="s">
        <v>63</v>
      </c>
      <c r="B9" s="119" t="s">
        <v>116</v>
      </c>
      <c r="C9" s="308" t="s">
        <v>234</v>
      </c>
    </row>
    <row r="11" ht="15">
      <c r="A11" s="120"/>
    </row>
    <row r="13" ht="15.6">
      <c r="A13" s="101"/>
    </row>
    <row r="15" spans="1:3" s="35" customFormat="1" ht="15">
      <c r="A15"/>
      <c r="B15"/>
      <c r="C15"/>
    </row>
    <row r="16" spans="1:3" s="35" customFormat="1" ht="15">
      <c r="A16"/>
      <c r="B16"/>
      <c r="C16"/>
    </row>
    <row r="17" spans="1:3" s="35" customFormat="1" ht="15">
      <c r="A17"/>
      <c r="B17"/>
      <c r="C17"/>
    </row>
  </sheetData>
  <mergeCells count="1">
    <mergeCell ref="A2:B2"/>
  </mergeCells>
  <printOptions/>
  <pageMargins left="0.7" right="0.7" top="0.787401575" bottom="0.787401575" header="0.3" footer="0.3"/>
  <pageSetup fitToHeight="0"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2021-08-19T11:19:38Z</dcterms:created>
  <dcterms:modified xsi:type="dcterms:W3CDTF">2021-08-27T12:28:42Z</dcterms:modified>
  <cp:category/>
  <cp:version/>
  <cp:contentType/>
  <cp:contentStatus/>
</cp:coreProperties>
</file>