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3901"/>
  <workbookPr filterPrivacy="1"/>
  <bookViews>
    <workbookView xWindow="65426" yWindow="65426" windowWidth="19420" windowHeight="10420" tabRatio="687" activeTab="0"/>
  </bookViews>
  <sheets>
    <sheet name="Celková nabídková cena" sheetId="1" r:id="rId1"/>
    <sheet name="Cena licencí pro IS MACH" sheetId="3" r:id="rId2"/>
    <sheet name="Cena implementace+PAP" sheetId="5" r:id="rId3"/>
    <sheet name="Ceny Aktivit Služeb provozu" sheetId="8" r:id="rId4"/>
    <sheet name="Cena Služeb provozu" sheetId="6" r:id="rId5"/>
    <sheet name="Cena Služeb rozvoje" sheetId="7" r:id="rId6"/>
    <sheet name="Cena Exitu" sheetId="9" r:id="rId7"/>
    <sheet name="Pokyny k vyplnění" sheetId="4" r:id="rId8"/>
  </sheets>
  <definedNames>
    <definedName name="OLE_LINK1" localSheetId="1">#REF!</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<sst xmlns="http://schemas.openxmlformats.org/spreadsheetml/2006/main" count="326" uniqueCount="225">
  <si>
    <t>DPH</t>
  </si>
  <si>
    <t>Cena s DPH</t>
  </si>
  <si>
    <t>Celková nabídková cena</t>
  </si>
  <si>
    <t>Množství</t>
  </si>
  <si>
    <t>Popis</t>
  </si>
  <si>
    <t>Cena bez DPH</t>
  </si>
  <si>
    <t>Part Number</t>
  </si>
  <si>
    <t>DPH 21%</t>
  </si>
  <si>
    <t xml:space="preserve">Název </t>
  </si>
  <si>
    <t>ŽLUTĚ PODBARVENÁ POLE V CELÉM ŘÁDKU DOPLNÍ DODAVATEL</t>
  </si>
  <si>
    <t>Název licence</t>
  </si>
  <si>
    <t>Výrobce</t>
  </si>
  <si>
    <t>ŽLUTĚ PODBARVENÁ POLE DOPLNÍ DODAVATEL</t>
  </si>
  <si>
    <t>Stanovení celkové nabídkové ceny</t>
  </si>
  <si>
    <t>Dodávané Licence pro implementaci IS MACH</t>
  </si>
  <si>
    <t>ID služby</t>
  </si>
  <si>
    <t>Název služby</t>
  </si>
  <si>
    <t>Jednorázová cena služby (bez DPH)</t>
  </si>
  <si>
    <t>Počet vyhodnocovacích období</t>
  </si>
  <si>
    <t>1 MD rozvojových prací - hodnota nezávisle na roli</t>
  </si>
  <si>
    <t>Předpokládaný kalkulovaný počet MD/rok</t>
  </si>
  <si>
    <t xml:space="preserve"> - Údržba dodávaného řešení MACH</t>
  </si>
  <si>
    <t xml:space="preserve"> - Dohled a monitoring dodávaného řešení MACH</t>
  </si>
  <si>
    <t xml:space="preserve"> - Uživatelská podpora dodávaného řešení MACH</t>
  </si>
  <si>
    <t>IS203</t>
  </si>
  <si>
    <t>IS204</t>
  </si>
  <si>
    <t>ŽLUTĚ PODBARVENÉ POLE DOPLNÍ DODAVATEL</t>
  </si>
  <si>
    <t>BAREVNĚ ODLIŠENÁ POLE JSOU POUŽITA PRO STANOVENÍ CELKOVÉ NABÍDKOVÉ CENY</t>
  </si>
  <si>
    <t>BAREVNĚ ODLIŠENÉ POLE JE POUŽITO PRO STANOVENÍ CELKOVÉ NABÍDKOVÉ CENY</t>
  </si>
  <si>
    <t>Formulář pro stanovení nabídkové ceny</t>
  </si>
  <si>
    <t>Příloha č. 4 Zadávací dokumentace</t>
  </si>
  <si>
    <t>Modelová cena Služeb rozvoje za 48 měsíců celkem (bez DPH)</t>
  </si>
  <si>
    <t>Modelová cena Služeb rozvoje za 48 měsíců celkem (s DPH)</t>
  </si>
  <si>
    <t>IS01-IS04</t>
  </si>
  <si>
    <t>Vlastní provoz a správa aplikační vrstvy IS MACH</t>
  </si>
  <si>
    <t>Rozšířený provoz a správa IS MACH</t>
  </si>
  <si>
    <t>Aktualizace dat/kopie</t>
  </si>
  <si>
    <t>Poskytování součinnosti</t>
  </si>
  <si>
    <t>Programové/projektové řízení</t>
  </si>
  <si>
    <t>Správa dokumentace</t>
  </si>
  <si>
    <t>Další administrativní činnosti</t>
  </si>
  <si>
    <t>A01</t>
  </si>
  <si>
    <t>A02</t>
  </si>
  <si>
    <t>A03</t>
  </si>
  <si>
    <t>A04</t>
  </si>
  <si>
    <t>A05</t>
  </si>
  <si>
    <t>A06</t>
  </si>
  <si>
    <t>A07</t>
  </si>
  <si>
    <t>A08</t>
  </si>
  <si>
    <t>Způsob stanovení ceny</t>
  </si>
  <si>
    <t>Automatický výpočet</t>
  </si>
  <si>
    <t>Jednotka</t>
  </si>
  <si>
    <t>Počet let pro stanovení Modelové ceny Služeb</t>
  </si>
  <si>
    <t>Modelová cena Služeb za (36 měsíců) 3 roky (bez DPH)</t>
  </si>
  <si>
    <t>Modelová cena Služeb za 36 měsíců (s DPH)</t>
  </si>
  <si>
    <t>Cena služby za 1 kalendářní rok (bez DPH)</t>
  </si>
  <si>
    <t>Měsíční paušální cena celkem - převzato z tabulky Ceny Aktivit Služeb provozu</t>
  </si>
  <si>
    <t>Kalkulovaná měsíční cena aktivity</t>
  </si>
  <si>
    <t>Seznam  jednotlivých komponent IS MACH:</t>
  </si>
  <si>
    <t>Měsíční paušální ceny jednotlivých aktivit pro dodávané komponenty</t>
  </si>
  <si>
    <t>K01 - Mapový server</t>
  </si>
  <si>
    <t>K02 - GIS server</t>
  </si>
  <si>
    <t>K03 - integrační platforma ETL</t>
  </si>
  <si>
    <t xml:space="preserve"> - Provoz informačního systému/řešení MACH ve členění na:</t>
  </si>
  <si>
    <t>IS01</t>
  </si>
  <si>
    <t>A09</t>
  </si>
  <si>
    <t>A10</t>
  </si>
  <si>
    <t>A11</t>
  </si>
  <si>
    <t>A12</t>
  </si>
  <si>
    <t>A13</t>
  </si>
  <si>
    <t>Bezpečnostní aktualizace IS MACH</t>
  </si>
  <si>
    <t>Provozní aktualizace IS MACH</t>
  </si>
  <si>
    <t>Správa maintenance licencí IS MACH</t>
  </si>
  <si>
    <t>Opravy chyb</t>
  </si>
  <si>
    <t>Optimalizace chodu IS MACH</t>
  </si>
  <si>
    <t>IS02</t>
  </si>
  <si>
    <t>A14</t>
  </si>
  <si>
    <t>A15</t>
  </si>
  <si>
    <t>A16</t>
  </si>
  <si>
    <t>Bezpečnostní monitoring provozu IS MACH</t>
  </si>
  <si>
    <t>Provozní monitoring provozu IS MACH</t>
  </si>
  <si>
    <t>Vyhodnocení SLA parametrů provozu</t>
  </si>
  <si>
    <t>A17</t>
  </si>
  <si>
    <t>A18</t>
  </si>
  <si>
    <t>Zajištění 2. a 3. úrovně podpory Service Desku</t>
  </si>
  <si>
    <t>Školení uživatelů</t>
  </si>
  <si>
    <t>Ocenění jednoho kalendářního dne rozšířeného provozu</t>
  </si>
  <si>
    <t>Kalendářní den (24 Hod)</t>
  </si>
  <si>
    <t>Realizovaná kopie</t>
  </si>
  <si>
    <t>Ocenění jedné realizované kopie systému z PROD do TEST prostředí</t>
  </si>
  <si>
    <t>Modelový počet aktivit/rok</t>
  </si>
  <si>
    <t>Pravidelné testování IS MACH - kompletní test obnovy</t>
  </si>
  <si>
    <t>Pravidelné testování IS MACH - pravidelný test IS MACH</t>
  </si>
  <si>
    <t>Ocenění realizace jednoho pravidelného testu IS MACH</t>
  </si>
  <si>
    <t>Ocenění realizace jednoho kompletního testu obnovy</t>
  </si>
  <si>
    <t>Test obnovy</t>
  </si>
  <si>
    <t>Test IS MACH</t>
  </si>
  <si>
    <t>Ocenění 1 MD poskytnutí součinnosti</t>
  </si>
  <si>
    <t>Paušální cena aktivity za měsíc</t>
  </si>
  <si>
    <t>Aktivita  v kalendářním měsíci</t>
  </si>
  <si>
    <t>Ocenění 1 MD školení uživatelů</t>
  </si>
  <si>
    <t>MD (8 Hod)</t>
  </si>
  <si>
    <t>Celková modelová cena služeb</t>
  </si>
  <si>
    <t>List v souboru</t>
  </si>
  <si>
    <t>Položka k vyplnění</t>
  </si>
  <si>
    <t>Pokyny</t>
  </si>
  <si>
    <t xml:space="preserve"> - přípravná etapa a předimplementační analýza</t>
  </si>
  <si>
    <t>Cena Implementace a Pilotního a akceptačního provozu (s DPH)</t>
  </si>
  <si>
    <t>OBECNÉ</t>
  </si>
  <si>
    <t>v tomto listu nejsou položky k vyplnění</t>
  </si>
  <si>
    <t>Cena licencí pro IS MACH</t>
  </si>
  <si>
    <t>Obecně</t>
  </si>
  <si>
    <t>Sloupec: Název licence</t>
  </si>
  <si>
    <t>Sloupec: Výrobce</t>
  </si>
  <si>
    <t>Sloupec: Part Number</t>
  </si>
  <si>
    <t xml:space="preserve">Sloupec: Popis </t>
  </si>
  <si>
    <t>Dodavatel uvede název výrobce daného konkrétního SW produktu.</t>
  </si>
  <si>
    <t>Dodavatel uvede identifikátor stanovený VÝROBCEM daného SW produktu, který je předmětem Dodávky licencí.</t>
  </si>
  <si>
    <t>Dodavatel uvede Popis definované položky, ze kterého bude patrné, k čemu je daný SW produkt určen v rámci Implementace IS MACH (např. licence pro integrační platformu ETL, licence pro vybudování GIS serveru).</t>
  </si>
  <si>
    <t>Sloupec: Množství</t>
  </si>
  <si>
    <t>Dodavatel uvede počet dodávaných licencí daného SW produktu.</t>
  </si>
  <si>
    <t xml:space="preserve">Dodavatel vyplní položky, které jsou označeny žlutým podbarvením na jednotlivých listech. Na základě takto vyplněných polí jsou následně kalkulovány jednotlivé dílčí ceny plnění veřejné zakázky. Celková cena nabídková je následně dána na základě propočtů jednotlivých dílčích cen. 
Na každém listu jsou barevně odlišeny buňky, které jsou využity při dalším výpočtu pro stanovení Celkové nabídkové ceny. 
Dodavatel není oprávněn zasahovat do struktur jednotlivých listů, měnit výpočty a vzorce zde uvedené, tak aby byl degradován, nebo změněn způsob výpočtů jednotlivých dílčích cen i celkové nabídkové ceny. Celková nabídková cena je výsledkem kalkulace modelových cen některých dílčích plnění veřejné zakázky, která je stanovena tak, aby bylo možné zajistit transparentní a jednoznačné porovnání nabídkových cen v rámci Zadávacího řízení. Reálné plnění a finální ceny tedy u některých částí plnění, kde je stanoven modelový propočet, mohou být jiné, a to zejména v závislosti na skutečně čerpaných a akceptovaných službách ze strany zadavatele.
</t>
  </si>
  <si>
    <t>Sloupec: Jednorázová cena služby (bez DPH)</t>
  </si>
  <si>
    <t>Sloupec: Paušální cena služby za vyhodnocovací období (bez DPH)</t>
  </si>
  <si>
    <t>Ceny Aktivit Služeb provozu</t>
  </si>
  <si>
    <t xml:space="preserve">Sloupec: Seznam jednotlivých komponent </t>
  </si>
  <si>
    <t>Dodavatel do tohoto sloupce uvede detailní rozčlenění komponent využitých a nezbytných pro Implementaci IS MACH. Členění musí odpovídat navrženému technickému řešení, tak aby bylo možné jednotlivé komponenty spravovat samostatně, a to jak po technické stránce, tak z hlediska smluvního vztahu.</t>
  </si>
  <si>
    <t>Dodavatel doplní cenu odpovídající vždy zajištění výkonu konkrétní aktivity pro danou komponentu. Cena zde uvedena je stanovena jako měsíční paušální cena a tedy konstantní.</t>
  </si>
  <si>
    <t>Sloupce jednotlivých aktivit: A01, A06, A07, A09, A10, A11, A12, A13; Řádek pro danou komponentu dle konkrétní aktivity.</t>
  </si>
  <si>
    <t>Cena Služeb provozu</t>
  </si>
  <si>
    <t>Sloupec Jednotková cena, řádek aktivity A02</t>
  </si>
  <si>
    <t>Sloupec Jednotková cena, řádek aktivity A03</t>
  </si>
  <si>
    <t xml:space="preserve">V této buňce uvede Dodavatel cenu za zajištění rozšířeného provozu IS MACH v režimu 24 hodin a jeden kalendářní den, dle definice aktivity v daném katalogovém listě. </t>
  </si>
  <si>
    <t xml:space="preserve">V této buňce uvede Dodavatel cenu za realizaci jednoho kompletního testu obnovy IS MACH, dle definice aktivity v daném katalogovém listě. </t>
  </si>
  <si>
    <t xml:space="preserve">V této buňce uvede Dodavatel cenu za realizaci jedné kopie produktivního prostředí PROD do testovacího prostředí TEST, dle definice aktivity v daném katalogovém listě. </t>
  </si>
  <si>
    <t>Sloupec Jednotková cena, řádek aktivity A04 - kompletní test obnovy</t>
  </si>
  <si>
    <t>Sloupec Jednotková cena, řádek aktivity A04 - pravidelný test IS MACH</t>
  </si>
  <si>
    <t xml:space="preserve">V této buňce uvede Dodavatel cenu za realizaci jednoho pravidelného testu IS MACH, dle definice aktivity v daném katalogovém listě. </t>
  </si>
  <si>
    <t>Sloupec Jednotková cena, řádek aktivity A05</t>
  </si>
  <si>
    <t xml:space="preserve">V této buňce uvede Dodavatel cenu za jeden člověkoden (MD) poskytnuté součinnosti, kterou může Zadavatel poptávat v rámci nezbytných auditních a kontrolních šetření, dle definice aktivity v daném katalogovém listě. </t>
  </si>
  <si>
    <t>Sloupec Jednotková cena, řádek aktivity A08</t>
  </si>
  <si>
    <t xml:space="preserve">V této buňce uvede Dodavatel paušální cenu za kalendářní měsíc pro zajištění dané aktivity, dle definice aktivity v daném katalogovém listě. Tato cena bude konstantní pro každé vyhodnocovací období. </t>
  </si>
  <si>
    <t>Sloupec Jednotková cena, řádek aktivity A14</t>
  </si>
  <si>
    <t>Sloupec Jednotková cena, řádek aktivity A15</t>
  </si>
  <si>
    <t>Sloupec Jednotková cena, řádek aktivity A16</t>
  </si>
  <si>
    <t>Sloupec Jednotková cena, řádek aktivity A17</t>
  </si>
  <si>
    <t>Sloupec Jednotková cena, řádek aktivity A18</t>
  </si>
  <si>
    <t xml:space="preserve">V této buňce uvede Dodavatel cenu za jeden člověkoden (MD) aktivity školení, kterou může Zadavatel poptávat na základě svých potřeb, dle definice aktivity v daném katalogovém listě. </t>
  </si>
  <si>
    <t>Cena Služeb rozvoje</t>
  </si>
  <si>
    <t>Sloupec Cena za 1 MD (bez DPH)</t>
  </si>
  <si>
    <t>V tomto listu Dodavatel uvede ceny za Implementaci informačního systému MACH a zajištění služeb Pilotního a akceptačního provozu, kdy v souladu s definovaným harmonogramem budou v průběhu Pilotního a akceptačního provozu probíhat práce spojené s Implementací IS MACH.</t>
  </si>
  <si>
    <t xml:space="preserve">Dodavatel v těchto položkách uvede kompletní a konečnou cenu stanovenou pro Implementaci IS MACH jako celku. Zde uvedená cena musí zahrnovat veškeré náklady Dodavatele, které bude Dodavatel uplatňovat vůči Zadavateli. Jedná se tak o fixní ceny za jednotlivé dílčí fáze Implementace a v těchto fázích realizované činnosti. </t>
  </si>
  <si>
    <t>Dodavatel zde uvede jednu paušální cenu stanovenou jako Cenu služby Pilotního a akceptačního provozu IS MACH, kdy tato cena bude pokrývat veškeré náklady na poskytování služby a všech jejích součástí (jednotlivých aktivit) v rámci jednoho Vyhodnocovacího období = kalendářní měsíc. Tato paušální cena je konečná a bude fakturována po celou dobu realizace Pilotního a akceptačního provozu.</t>
  </si>
  <si>
    <t>Do tohoto listu jsou pro jednotlivé Služby přeneseny měsíční paušální ceny pro aktivity závislé na stavu IS MACH z listu (List: Ceny Aktivit Služeb provozu). Dodavatel zároveň do tohoto listu doplní ceny zbývajících Aktivit jednotlivých Služeb, které jsou stanoveny odlišným způsobem. Pro jednotlivé aktivity je definován Modelový počet aktivit v daném kalendářním roce, který udává předpoklad čerpání dané aktivity a vychází z jednotlivých katalogových listů a definice Aktivit. U Aktivit, které jsou poskytovány kontinuálně a jejich cena je paušální, je výsledná cena pro kalendářní rok neměnná. U Aktivit, u kterých může být čerpání různé, je výsledná cena předpokládaná a nemusí odpovídat skutečné reálně ceně dané aktivity v kalendářním roce, kterou bude Zadavatel Dodavateli hradit. Na základě definované ceny jednotlivých aktivit je pak kalkulována Cena konkrétních služeb v daném kalendářním roce, při zohlednění cen a modelového počtu aktivit.</t>
  </si>
  <si>
    <t xml:space="preserve">V této buňce uvede Dodavatel cenu za jeden člověkoden (MD) služeb rozvoje IS MACH, kterou budou oceňovány veškeré požadavky na rozvoj a to jak prostřednictvím zadávaných Požadavků na změnu, tak prostřednictvím projektů, kdy realizace rozvojových aktivity bude podmíněna souhlasem Zadavatele. Fakturace pak bude zohledňovat skutečné čerpání člověkodnů v rámci definovaného požadavku na rozvoj. </t>
  </si>
  <si>
    <t xml:space="preserve"> - instalace prostředí</t>
  </si>
  <si>
    <t xml:space="preserve"> - z toho cena Služeb provozu </t>
  </si>
  <si>
    <t>CELKOVÁ (MODELOVÁ) CENA SLUŽEB PROVOZU A MAINTENANCE LICENCÍ</t>
  </si>
  <si>
    <t>CELKOVÁ (MODELOVÁ) CENA SLUŽEB ROZVOJE</t>
  </si>
  <si>
    <t>*Vyhodnocovacím obdobím je 1 kalendářní měsíc.</t>
  </si>
  <si>
    <t>Řízené ukončení poskytování služeb (Exit)</t>
  </si>
  <si>
    <t xml:space="preserve">ID služby </t>
  </si>
  <si>
    <t>JS01</t>
  </si>
  <si>
    <t>JS02</t>
  </si>
  <si>
    <t>Předpokládaný kalkulovaný počet za dobu účinnosti Smlouvy</t>
  </si>
  <si>
    <t xml:space="preserve"> - Ukončení poskytování dílčí služby (Dílčí Exit)</t>
  </si>
  <si>
    <t>Celková (modelová) cena služeb Exitu</t>
  </si>
  <si>
    <t>Modelová cena za dobu účinnosti Smlouvy (s DPH)</t>
  </si>
  <si>
    <t>Modelová cena za dobu účinnosti Smlouvy (bez DPH)</t>
  </si>
  <si>
    <t>CELKOVÁ (MODELOVÁ) CENA EXITU</t>
  </si>
  <si>
    <t>Cena Exitu</t>
  </si>
  <si>
    <t>V tomto listu Dodavatel uvede paušální jednorázové ceny za Exit (Dílčí Exit a Úplný Exit)</t>
  </si>
  <si>
    <t>Sloupec Jednorázová cena služby (bez DPH), řádek JS01</t>
  </si>
  <si>
    <t>Sloupec Jednorázová cena služby (bez DPH), řádek JS02</t>
  </si>
  <si>
    <t>V této buňce uvede Dodavatel paušální jednorázovou cenu za 1 realizaci ukončení poskytování dílčí služby (Dílčí Exit).</t>
  </si>
  <si>
    <t>V této buňce uvede Dodavatel paušální jednorázovou cenu za  ukončení Služeb (Úplný Exit).</t>
  </si>
  <si>
    <t xml:space="preserve"> - z toho celková cena Pilotního a akceptačního provozu</t>
  </si>
  <si>
    <t>Jednotková cena dodávky licencí vč. maintenance do doby zahájení poskytování Služeb provozu (bez DPH)</t>
  </si>
  <si>
    <t>Cena dodávky licencí vč. maintenance do doby zahájení poskytování Služeb provozu (bez DPH)</t>
  </si>
  <si>
    <t>Dodavatel uvede cenu za 1 licenci dané položky, kdy součástí bude maintenance nezbytná pro zajištění Implementace IS MACH včetně realizace Pilotního a akceptačního provozu.</t>
  </si>
  <si>
    <t>Jednotlivé hodnoty, uvedené v listu celková nabídková cena, jsou přebírány z ostatních listů v tomto souboru. Struktura stanovené Celkové nabídkové ceny odpovídá jednotlivým částem plnění veřejné zakázky, a to dle členění na: 
 - Celkovou cenu Díla, zahrnující:
                                                                   - Celkovou cenu dodávky licencí, 
                                                                   - Celkovou cenu Implementace, 
                                                                   - Celkovou cenu Pilotního a akceptačního provozu
 - Celkovou (modelovou) cenu Služeb provozu a Maintenance licencí, zahrnující:
                                                                    - maintenance dodávaných licencí v kalkulaci na 36 měsíců 
                                                                    - modelovou cenu Služeb provozu v kalkulaci na 36 měsíců 
- Celkovou (modelovou) cenu Služeb rozvoje</t>
  </si>
  <si>
    <t>Sloupec: Jednotková cena dodávky licencí vč. maintenance do doby zahájení poskytování Služeb provozu (bez DPH)</t>
  </si>
  <si>
    <t>Sloupec: Cena Maintenance licencí za dané licence na 12 měsíců (bez DPH)</t>
  </si>
  <si>
    <t>Dodavatel uvede cenu za Maintenance licencí na 12 kalendářních měsíců pro daný konkrétní typ licence a veškeré dodávané množství dodávané licence. Tato maintenance bude uhrazena až po ukončení Pilotního a akceptačního provozu. Cena maintenance je definována jako konstantní po dobu platnosti smlouvy a zajištění provozu daného SW produktu.</t>
  </si>
  <si>
    <t>Cena Implementace+PAP</t>
  </si>
  <si>
    <t>Jedná se o podpůrný list pro stanovení jednotlivých cen průběžných aktivit v rámci Služeb provozu. V tomto listu budou tedy stanoveny ceny jednotlivých aktivit, které jsou přímo závislé na struktuře IS MACH a jednotlivých komponent/modulů, ze kterých bude IS MACH v rámci Implementace vybudován. Tedy, nejsou v tomto listu uvedeny takové aktivity, jejichž plnění je závislé na jiných faktorech (např. se nejedná o kontinuálně zajišťované aktivity, případně na rozsah aktivity nemá, z pohledu zadavatele, zásadní vliv dekompozice IS MACH). Dodavatel je povinen stanovit cenu pro každou konkrétní komponentu IS MACH a dílčí aktivity, tak, aby bylo možné jednak doložit finanční náročnost provozních služeb pro dílčí části informačního systému MACH a dále, aby bylo možné v případě nezbytného ukončení poskytování dílčí části plnění jednoznačně určit a stanovit dopady na cenu Služeb provozu. Na základě jednotlivých definovaných cen aktivit pro konkrétní komponenty je kalkulována měsíční cena dané aktivity, která je následně použita pro stanovení měsíční ceny Služeb provozu IS MACH. Ceny aktivit pro dané komponenty zde definované jsou konstantní a stanovené jako paušální.</t>
  </si>
  <si>
    <t>CELKOVÁ CENA DÍLA - Informační systém MACH</t>
  </si>
  <si>
    <t xml:space="preserve"> - z toho celková cena dodávky licencí (dodávka licencí vč. maintenance do doby zahájení poskytování Služeb provozu)</t>
  </si>
  <si>
    <t xml:space="preserve"> - z toho celková cena Implementace</t>
  </si>
  <si>
    <t xml:space="preserve"> - z toho cena Maintenance licencí</t>
  </si>
  <si>
    <t>Cena Maintenance licencí za dané licence na 12 měsíců (bez DPH)</t>
  </si>
  <si>
    <t>Cena Maintenance licencí za dané licence na 36 měsíců (bez DPH)</t>
  </si>
  <si>
    <t>Celková cena dodávky licencí a Maintenance licencí (bez DPH)</t>
  </si>
  <si>
    <t>Celková cena dodávky licencí a Maintenance licencí (s DPH)</t>
  </si>
  <si>
    <t>Celková cena dodávky licencí vč. maintenance do doby zahájení poskytování Služeb provozu a celková cena Maintenance licencí</t>
  </si>
  <si>
    <t>Paušální cena služby PAP za vyhodnocovací období* (bez DPH)</t>
  </si>
  <si>
    <t>Cena služby Implementace (bez DPH)</t>
  </si>
  <si>
    <t>Cena Pilotního a akceptačního provozu (bez DPH)</t>
  </si>
  <si>
    <t>A01 - Vlastní provoz a správa aplikační vrstvy IS MACH (bez DPH)</t>
  </si>
  <si>
    <t>A07 - Správa dokumentace (bez DPH)</t>
  </si>
  <si>
    <t>A09 - Bezpečnostní aktualizace IS MACH (bez DPH)</t>
  </si>
  <si>
    <t>A10 - Provozní aktualizace IS MACH (bez DPH)</t>
  </si>
  <si>
    <t>A11 - Správa maintenance licencí IS MACH (bez DPH)</t>
  </si>
  <si>
    <t>A12 - Optimalizace chodu IS MACH (bez DPH)</t>
  </si>
  <si>
    <t>A13 - Opravy chyb (bez DPH)</t>
  </si>
  <si>
    <t>Jednotková cena (bez DPH)</t>
  </si>
  <si>
    <t>Cena aktivity/rok (bez DPH)</t>
  </si>
  <si>
    <r>
      <t xml:space="preserve">Služby provozu řešení MACH </t>
    </r>
    <r>
      <rPr>
        <sz val="11"/>
        <rFont val="Calibri"/>
        <family val="2"/>
        <scheme val="minor"/>
      </rPr>
      <t>ve členění na:</t>
    </r>
  </si>
  <si>
    <t>Cena za 1 MD (bez DPH)*</t>
  </si>
  <si>
    <t>Kalkulovaná cena/rok (bez DPH)</t>
  </si>
  <si>
    <t>Celková (modelová) cena Služeb rozvoje</t>
  </si>
  <si>
    <r>
      <t xml:space="preserve"> - Ukončení poskytování Služeb </t>
    </r>
    <r>
      <rPr>
        <sz val="11"/>
        <rFont val="Calibri"/>
        <family val="2"/>
        <scheme val="minor"/>
      </rPr>
      <t>(Úplný Exit)</t>
    </r>
  </si>
  <si>
    <t>Celková cena Implementace</t>
  </si>
  <si>
    <t xml:space="preserve"> - z toho analytická a přípravná fáze Implementace (maximálně 40 % z celkové ceny Implementace):</t>
  </si>
  <si>
    <t xml:space="preserve"> - z toho fáze vlastní Implementace (minimálně 60 % celkové ceny Implementace)</t>
  </si>
  <si>
    <t>Cena Pilotního a akceptačního provozu (PAP)</t>
  </si>
  <si>
    <t>Celková cena Implementace a Pilotního a akceptačního provozu</t>
  </si>
  <si>
    <t>A06 - Programové/projektové řízení (bez DPH)</t>
  </si>
  <si>
    <t>Jednotková cena za realizaci ukončení poskytování dílčí služby (Dílčí Exit)*</t>
  </si>
  <si>
    <t>Cena za ukončení poskytování Služeb (Úplný Exit)**</t>
  </si>
  <si>
    <t>* V souladu se zadávacími podmínkami nesmí být cena vyšší než 12.000 Kč bez DPH</t>
  </si>
  <si>
    <t>* V souladu se zadávacími podmínkami nesmí být jednorázová cena služby JS02 vyšší než 8.000.000 Kč bez DPH</t>
  </si>
  <si>
    <t>* V souladu se zadávacími podmínkami nesmí být jednorázová cena služby JS01 vyšší než 1.500.000 Kč bez DPH.</t>
  </si>
  <si>
    <t xml:space="preserve">Do tohoto listu uvede Dodavatel seznam veškerých SW produktů, které jsou předmětem dodávky a budou využity při Implementaci informačního systému MACH. Pro veškeré licence musí být zajištěna maintenance v takovém rozsahu, aby bylo možné zajistit jak Implementaci IS MACH, tak následně i Služby provozu IS MACH v požadovaném rozsahu. V rámci tohoto listu může Dodavatel přidávat řádky, pokud by definovaný počet nebyl dostačující, a to takovým způsobem, aby nebyl dotčen propočet na řádku s názvem: "Celková cena dodávky licencí vč. maintenance do doby zahájení poskytování Služeb provozu a celková cena Maintenance licencí", který zahrnuje vzorec pro výpočet do Celkové nabídkové ceny.
</t>
  </si>
  <si>
    <t xml:space="preserve">Dodavatel uvede název/obchodní označení konkrétního SW produktu dle specifikace daného výrobce.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</si>
</sst>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Kč&quot;_-;\-* #,##0.00\ &quot;Kč&quot;_-;_-* &quot;-&quot;??\ &quot;Kč&quot;_-;_-@_-"/>
  </numFmts>
  <fonts count="13">
    <font>
      <sz val="11"/>
      <color theme="1"/>
      <name val="Calibri"/>
      <family val="2"/>
      <scheme val="minor"/>
    </font>
    <font>
      <sz val="10"/>
      <name val="Arial"/>
      <family val="2"/>
    </font>
    <font>
      <b/>
      <sz val="10"/>
      <color theme="1"/>
      <name val="Arial"/>
      <family val="2"/>
    </font>
    <font>
      <b/>
      <sz val="11"/>
      <color theme="1"/>
      <name val="Calibri"/>
      <family val="2"/>
      <scheme val="minor"/>
    </font>
    <font>
      <sz val="11"/>
      <name val="Calibri"/>
      <family val="2"/>
      <scheme val="minor"/>
    </font>
    <font>
      <b/>
      <sz val="14"/>
      <color theme="0"/>
      <name val="Calibri"/>
      <family val="2"/>
      <scheme val="minor"/>
    </font>
    <font>
      <sz val="11"/>
      <color rgb="FFFF0000"/>
      <name val="Calibri"/>
      <family val="2"/>
      <scheme val="minor"/>
    </font>
    <font>
      <sz val="11"/>
      <color rgb="FF00B050"/>
      <name val="Calibri"/>
      <family val="2"/>
      <scheme val="minor"/>
    </font>
    <font>
      <b/>
      <sz val="11"/>
      <name val="Calibri"/>
      <family val="2"/>
      <scheme val="minor"/>
    </font>
    <font>
      <b/>
      <sz val="10"/>
      <name val="Arial"/>
      <family val="2"/>
    </font>
    <font>
      <b/>
      <sz val="14"/>
      <name val="Verdana"/>
      <family val="2"/>
    </font>
    <font>
      <b/>
      <sz val="9"/>
      <name val="Calibri"/>
      <family val="2"/>
      <scheme val="minor"/>
    </font>
    <font>
      <sz val="10"/>
      <name val="Calibri"/>
      <family val="2"/>
      <scheme val="minor"/>
    </font>
  </fonts>
  <fills count="24">
    <fill>
      <patternFill/>
    </fill>
    <fill>
      <patternFill patternType="gray125"/>
    </fill>
    <fill>
      <patternFill patternType="solid">
        <fgColor theme="9" tint="0.5999900102615356"/>
        <bgColor indexed="64"/>
      </patternFill>
    </fill>
    <fill>
      <patternFill patternType="solid">
        <fgColor theme="9" tint="0.5999900102615356"/>
        <bgColor indexed="64"/>
      </patternFill>
    </fill>
    <fill>
      <patternFill patternType="solid">
        <fgColor rgb="FFFFFF00"/>
        <bgColor indexed="64"/>
      </patternFill>
    </fill>
    <fill>
      <patternFill patternType="solid">
        <fgColor theme="9" tint="0.7999799847602844"/>
        <bgColor indexed="64"/>
      </patternFill>
    </fill>
    <fill>
      <patternFill patternType="solid">
        <fgColor theme="8" tint="0.5999900102615356"/>
        <bgColor indexed="64"/>
      </patternFill>
    </fill>
    <fill>
      <patternFill patternType="solid">
        <fgColor theme="8" tint="0.5999900102615356"/>
        <bgColor indexed="64"/>
      </patternFill>
    </fill>
    <fill>
      <patternFill patternType="solid">
        <fgColor theme="9" tint="0.7999799847602844"/>
        <bgColor indexed="64"/>
      </patternFill>
    </fill>
    <fill>
      <patternFill patternType="solid">
        <fgColor theme="4" tint="0.39998000860214233"/>
        <bgColor indexed="64"/>
      </patternFill>
    </fill>
    <fill>
      <patternFill patternType="solid">
        <fgColor rgb="FFEDEDED"/>
        <bgColor indexed="64"/>
      </patternFill>
    </fill>
    <fill>
      <patternFill patternType="solid">
        <fgColor rgb="FF00B0F0"/>
        <bgColor indexed="64"/>
      </patternFill>
    </fill>
    <fill>
      <patternFill patternType="solid">
        <fgColor theme="9" tint="0.5999900102615356"/>
        <bgColor indexed="64"/>
      </patternFill>
    </fill>
    <fill>
      <patternFill patternType="solid">
        <fgColor theme="8" tint="0.7999799847602844"/>
        <bgColor indexed="64"/>
      </patternFill>
    </fill>
    <fill>
      <patternFill patternType="solid">
        <fgColor rgb="FFF7F8FC"/>
        <bgColor indexed="64"/>
      </patternFill>
    </fill>
    <fill>
      <patternFill patternType="solid">
        <fgColor theme="8" tint="0.7999799847602844"/>
        <bgColor indexed="64"/>
      </patternFill>
    </fill>
    <fill>
      <patternFill patternType="solid">
        <fgColor theme="9" tint="0.5999900102615356"/>
        <bgColor indexed="64"/>
      </patternFill>
    </fill>
    <fill>
      <patternFill patternType="solid">
        <fgColor rgb="FF00B0F0"/>
        <bgColor indexed="64"/>
      </patternFill>
    </fill>
    <fill>
      <patternFill patternType="solid">
        <fgColor rgb="FF00B0F0"/>
        <bgColor indexed="64"/>
      </patternFill>
    </fill>
    <fill>
      <patternFill patternType="solid">
        <fgColor theme="8" tint="0.7999799847602844"/>
        <bgColor indexed="64"/>
      </patternFill>
    </fill>
    <fill>
      <patternFill patternType="solid">
        <fgColor rgb="FFFFFF00"/>
        <bgColor indexed="64"/>
      </patternFill>
    </fill>
    <fill>
      <patternFill patternType="solid">
        <fgColor theme="9" tint="0.39998000860214233"/>
        <bgColor indexed="64"/>
      </patternFill>
    </fill>
    <fill>
      <patternFill patternType="solid">
        <fgColor theme="9" tint="-0.24997000396251678"/>
        <bgColor indexed="64"/>
      </patternFill>
    </fill>
    <fill>
      <patternFill patternType="solid">
        <fgColor rgb="FF538135"/>
        <bgColor indexed="64"/>
      </patternFill>
    </fill>
  </fills>
  <borders count="60">
    <border>
      <left/>
      <right/>
      <top/>
      <bottom/>
      <diagonal/>
    </border>
    <border>
      <left style="thin">
        <color rgb="FF666666"/>
      </left>
      <right style="thin">
        <color rgb="FF666666"/>
      </right>
      <top style="thin">
        <color rgb="FF666666"/>
      </top>
      <bottom/>
    </border>
    <border>
      <left style="medium"/>
      <right style="thin">
        <color rgb="FF666666"/>
      </right>
      <top style="thin">
        <color rgb="FF666666"/>
      </top>
      <bottom/>
    </border>
    <border>
      <left style="thin">
        <color rgb="FF666666"/>
      </left>
      <right style="medium"/>
      <top style="thin">
        <color rgb="FF666666"/>
      </top>
      <bottom/>
    </border>
    <border>
      <left style="thin"/>
      <right style="thin"/>
      <top/>
      <bottom style="thin"/>
    </border>
    <border>
      <left style="thin"/>
      <right style="thin"/>
      <top style="medium"/>
      <bottom style="medium"/>
    </border>
    <border>
      <left style="thin"/>
      <right style="medium"/>
      <top style="medium"/>
      <bottom style="medium"/>
    </border>
    <border>
      <left style="thin"/>
      <right style="medium"/>
      <top/>
      <bottom style="thin"/>
    </border>
    <border>
      <left/>
      <right style="thin"/>
      <top style="medium"/>
      <bottom style="medium"/>
    </border>
    <border>
      <left style="medium"/>
      <right style="medium"/>
      <top style="medium"/>
      <bottom style="thin"/>
    </border>
    <border>
      <left style="medium"/>
      <right style="medium"/>
      <top style="thin"/>
      <bottom style="thin"/>
    </border>
    <border>
      <left style="medium"/>
      <right style="thin"/>
      <top style="medium"/>
      <bottom style="medium"/>
    </border>
    <border>
      <left style="medium"/>
      <right style="medium"/>
      <top style="medium"/>
      <bottom style="medium"/>
    </border>
    <border>
      <left style="medium"/>
      <right style="thin"/>
      <top style="medium"/>
      <bottom/>
    </border>
    <border>
      <left style="thin"/>
      <right style="thin"/>
      <top style="medium"/>
      <bottom/>
    </border>
    <border>
      <left style="medium"/>
      <right style="thin"/>
      <top/>
      <bottom style="medium"/>
    </border>
    <border>
      <left style="thin"/>
      <right style="thin"/>
      <top style="thin"/>
      <bottom style="medium"/>
    </border>
    <border>
      <left style="thin"/>
      <right style="thin"/>
      <top/>
      <bottom style="medium"/>
    </border>
    <border>
      <left style="medium"/>
      <right style="thin"/>
      <top/>
      <bottom/>
    </border>
    <border>
      <left style="thin"/>
      <right style="thin"/>
      <top/>
      <bottom/>
    </border>
    <border>
      <left style="thin"/>
      <right style="thin"/>
      <top style="medium"/>
      <bottom style="thin"/>
    </border>
    <border>
      <left style="medium"/>
      <right style="thin"/>
      <top style="thin"/>
      <bottom/>
    </border>
    <border>
      <left style="thin"/>
      <right style="thin"/>
      <top style="thin"/>
      <botto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bottom style="thin"/>
    </border>
    <border>
      <left style="thin"/>
      <right style="medium"/>
      <top style="thin"/>
      <bottom/>
    </border>
    <border>
      <left/>
      <right style="medium"/>
      <top/>
      <bottom style="thin"/>
    </border>
    <border>
      <left/>
      <right style="medium"/>
      <top style="thin"/>
      <bottom style="thin"/>
    </border>
    <border>
      <left/>
      <right style="medium"/>
      <top style="thin"/>
      <bottom style="medium"/>
    </border>
    <border>
      <left style="medium"/>
      <right/>
      <top/>
      <bottom/>
    </border>
    <border>
      <left style="thin"/>
      <right style="medium"/>
      <top/>
      <bottom/>
    </border>
    <border>
      <left style="medium"/>
      <right/>
      <top style="thin"/>
      <bottom style="thin"/>
    </border>
    <border>
      <left style="medium"/>
      <right/>
      <top/>
      <bottom style="medium"/>
    </border>
    <border>
      <left style="thin"/>
      <right style="medium"/>
      <top style="medium"/>
      <bottom/>
    </border>
    <border>
      <left style="thin"/>
      <right/>
      <top style="medium"/>
      <bottom style="medium"/>
    </border>
    <border>
      <left/>
      <right/>
      <top style="medium"/>
      <bottom style="medium"/>
    </border>
    <border>
      <left style="medium"/>
      <right style="thin"/>
      <top style="medium"/>
      <bottom style="thin"/>
    </border>
    <border>
      <left/>
      <right style="thin"/>
      <top style="medium"/>
      <bottom style="thin"/>
    </border>
    <border>
      <left style="thin"/>
      <right style="medium"/>
      <top style="medium"/>
      <bottom style="thin"/>
    </border>
    <border>
      <left/>
      <right style="thin"/>
      <top style="thin"/>
      <bottom style="thin"/>
    </border>
    <border>
      <left style="medium"/>
      <right style="thin"/>
      <top style="thin"/>
      <bottom style="medium"/>
    </border>
    <border>
      <left/>
      <right style="thin"/>
      <top style="thin"/>
      <bottom style="medium"/>
    </border>
    <border>
      <left style="thin"/>
      <right style="medium"/>
      <top style="thin"/>
      <bottom style="medium"/>
    </border>
    <border>
      <left style="thin"/>
      <right style="medium"/>
      <top/>
      <bottom style="medium"/>
    </border>
    <border>
      <left style="thin"/>
      <right/>
      <top style="medium"/>
      <bottom style="thin"/>
    </border>
    <border>
      <left style="thin"/>
      <right/>
      <top style="thin"/>
      <bottom style="medium"/>
    </border>
    <border>
      <left/>
      <right style="thin"/>
      <top/>
      <bottom style="medium"/>
    </border>
    <border>
      <left style="medium"/>
      <right/>
      <top style="medium"/>
      <bottom style="medium"/>
    </border>
    <border>
      <left/>
      <right style="thin"/>
      <top/>
      <bottom style="thin"/>
    </border>
    <border>
      <left/>
      <right style="thin"/>
      <top style="thin"/>
      <bottom/>
    </border>
    <border>
      <left style="medium"/>
      <right/>
      <top style="medium"/>
      <bottom style="thin">
        <color rgb="FF666666"/>
      </bottom>
    </border>
    <border>
      <left/>
      <right/>
      <top style="medium"/>
      <bottom style="thin">
        <color rgb="FF666666"/>
      </bottom>
    </border>
    <border>
      <left/>
      <right style="medium"/>
      <top style="medium"/>
      <bottom style="thin">
        <color rgb="FF666666"/>
      </bottom>
    </border>
    <border>
      <left/>
      <right style="medium"/>
      <top style="medium"/>
      <bottom style="medium"/>
    </border>
    <border>
      <left style="medium"/>
      <right/>
      <top style="medium"/>
      <bottom/>
    </border>
    <border>
      <left/>
      <right/>
      <top style="medium"/>
      <bottom/>
    </border>
    <border>
      <left/>
      <right style="medium"/>
      <top style="medium"/>
      <bottom/>
    </border>
    <border>
      <left style="medium"/>
      <right/>
      <top style="medium"/>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40">
    <xf numFmtId="0" fontId="0" fillId="0" borderId="0" xfId="0"/>
    <xf numFmtId="0" fontId="2" fillId="2" borderId="1" xfId="0" applyFont="1" applyFill="1" applyBorder="1" applyAlignment="1">
      <alignment horizontal="center" vertical="center" wrapText="1"/>
    </xf>
    <xf numFmtId="2" fontId="0" fillId="0" borderId="0" xfId="0" applyNumberFormat="1"/>
    <xf numFmtId="0" fontId="0" fillId="0" borderId="0" xfId="0" applyAlignment="1">
      <alignment wrapText="1"/>
    </xf>
    <xf numFmtId="0" fontId="0" fillId="2" borderId="2" xfId="0" applyFont="1" applyFill="1" applyBorder="1" applyAlignment="1">
      <alignment horizontal="left" wrapText="1"/>
    </xf>
    <xf numFmtId="0" fontId="2" fillId="2" borderId="3" xfId="0" applyFont="1" applyFill="1" applyBorder="1" applyAlignment="1">
      <alignment horizontal="center" vertical="center" wrapText="1"/>
    </xf>
    <xf numFmtId="44" fontId="4" fillId="3" borderId="4" xfId="0" applyNumberFormat="1" applyFont="1" applyFill="1" applyBorder="1"/>
    <xf numFmtId="0" fontId="0" fillId="0" borderId="0" xfId="0" applyNumberFormat="1"/>
    <xf numFmtId="0" fontId="0" fillId="4" borderId="0" xfId="0" applyFill="1"/>
    <xf numFmtId="44" fontId="0" fillId="5" borderId="5" xfId="0" applyNumberFormat="1" applyFill="1" applyBorder="1" applyAlignment="1">
      <alignment wrapText="1"/>
    </xf>
    <xf numFmtId="44" fontId="0" fillId="5" borderId="6" xfId="0" applyNumberFormat="1" applyFill="1" applyBorder="1" applyAlignment="1">
      <alignment wrapText="1"/>
    </xf>
    <xf numFmtId="44" fontId="4" fillId="3" borderId="7" xfId="0" applyNumberFormat="1" applyFont="1" applyFill="1" applyBorder="1"/>
    <xf numFmtId="0" fontId="0" fillId="0" borderId="0" xfId="0" applyFill="1" applyAlignment="1">
      <alignment wrapText="1"/>
    </xf>
    <xf numFmtId="44" fontId="0" fillId="0" borderId="0" xfId="0" applyNumberFormat="1"/>
    <xf numFmtId="0" fontId="3" fillId="5" borderId="8" xfId="0" applyFont="1" applyFill="1" applyBorder="1" applyAlignment="1">
      <alignment horizontal="left" wrapText="1"/>
    </xf>
    <xf numFmtId="44" fontId="3" fillId="6" borderId="5" xfId="0" applyNumberFormat="1" applyFont="1" applyFill="1" applyBorder="1" applyAlignment="1">
      <alignment horizontal="center" wrapText="1"/>
    </xf>
    <xf numFmtId="0" fontId="3" fillId="5" borderId="9" xfId="0" applyFont="1" applyFill="1" applyBorder="1" applyAlignment="1">
      <alignment vertical="center" wrapText="1"/>
    </xf>
    <xf numFmtId="0" fontId="0" fillId="5" borderId="10" xfId="0" applyFont="1" applyFill="1" applyBorder="1" applyAlignment="1">
      <alignment horizontal="center" vertical="center" wrapText="1"/>
    </xf>
    <xf numFmtId="0" fontId="3" fillId="4" borderId="10" xfId="0" applyFont="1" applyFill="1" applyBorder="1" applyAlignment="1">
      <alignment horizontal="center" vertical="center" wrapText="1"/>
    </xf>
    <xf numFmtId="44" fontId="0" fillId="7" borderId="11" xfId="0" applyNumberFormat="1" applyFill="1" applyBorder="1"/>
    <xf numFmtId="44" fontId="0" fillId="7" borderId="12" xfId="0" applyNumberFormat="1" applyFill="1" applyBorder="1"/>
    <xf numFmtId="0" fontId="3" fillId="5" borderId="12" xfId="0" applyFont="1" applyFill="1" applyBorder="1" applyAlignment="1">
      <alignment vertical="center" wrapText="1"/>
    </xf>
    <xf numFmtId="44" fontId="0" fillId="0" borderId="0" xfId="0" applyNumberFormat="1" applyAlignment="1">
      <alignment wrapText="1"/>
    </xf>
    <xf numFmtId="0" fontId="6" fillId="0" borderId="0" xfId="0" applyFont="1"/>
    <xf numFmtId="0" fontId="7" fillId="0" borderId="0" xfId="0" applyFont="1" applyAlignment="1">
      <alignment wrapText="1"/>
    </xf>
    <xf numFmtId="0" fontId="7" fillId="0" borderId="0" xfId="0" applyNumberFormat="1" applyFont="1"/>
    <xf numFmtId="0" fontId="7" fillId="0" borderId="0" xfId="0" applyFont="1"/>
    <xf numFmtId="0" fontId="8" fillId="8" borderId="13" xfId="0" applyFont="1" applyFill="1" applyBorder="1" applyAlignment="1">
      <alignment horizontal="center" wrapText="1"/>
    </xf>
    <xf numFmtId="0" fontId="8" fillId="8" borderId="14" xfId="0" applyFont="1" applyFill="1" applyBorder="1" applyAlignment="1">
      <alignment horizontal="center" wrapText="1"/>
    </xf>
    <xf numFmtId="44" fontId="8" fillId="8" borderId="14" xfId="0" applyNumberFormat="1" applyFont="1" applyFill="1" applyBorder="1" applyAlignment="1">
      <alignment horizontal="center" wrapText="1"/>
    </xf>
    <xf numFmtId="0" fontId="8" fillId="5" borderId="15" xfId="0" applyFont="1" applyFill="1" applyBorder="1" applyAlignment="1">
      <alignment horizontal="left" vertical="center" wrapText="1"/>
    </xf>
    <xf numFmtId="0" fontId="8" fillId="5" borderId="16" xfId="0" applyFont="1" applyFill="1" applyBorder="1" applyAlignment="1">
      <alignment vertical="center" wrapText="1"/>
    </xf>
    <xf numFmtId="44" fontId="8" fillId="5" borderId="17" xfId="0" applyNumberFormat="1" applyFont="1" applyFill="1" applyBorder="1" applyAlignment="1">
      <alignment vertical="center" wrapText="1"/>
    </xf>
    <xf numFmtId="0" fontId="8" fillId="5" borderId="18" xfId="0" applyFont="1" applyFill="1" applyBorder="1" applyAlignment="1">
      <alignment vertical="center" wrapText="1"/>
    </xf>
    <xf numFmtId="0" fontId="4" fillId="5" borderId="19" xfId="0" applyFont="1" applyFill="1" applyBorder="1" applyAlignment="1">
      <alignment vertical="center" wrapText="1"/>
    </xf>
    <xf numFmtId="0" fontId="4" fillId="5" borderId="4" xfId="0" applyFont="1" applyFill="1" applyBorder="1" applyAlignment="1">
      <alignment vertical="center" wrapText="1"/>
    </xf>
    <xf numFmtId="44" fontId="4" fillId="4" borderId="20" xfId="0" applyNumberFormat="1" applyFont="1" applyFill="1" applyBorder="1" applyAlignment="1">
      <alignment horizontal="center" vertical="center" wrapText="1"/>
    </xf>
    <xf numFmtId="0" fontId="4" fillId="8" borderId="20" xfId="0" applyFont="1" applyFill="1" applyBorder="1" applyAlignment="1">
      <alignment horizontal="center" wrapText="1"/>
    </xf>
    <xf numFmtId="44" fontId="4" fillId="5" borderId="20" xfId="0" applyNumberFormat="1" applyFont="1" applyFill="1" applyBorder="1" applyAlignment="1">
      <alignment horizontal="center" vertical="center" wrapText="1"/>
    </xf>
    <xf numFmtId="0" fontId="8" fillId="5" borderId="21" xfId="0" applyFont="1" applyFill="1" applyBorder="1" applyAlignment="1">
      <alignment horizontal="left" vertical="center" wrapText="1"/>
    </xf>
    <xf numFmtId="0" fontId="4" fillId="5" borderId="22" xfId="0" applyFont="1" applyFill="1" applyBorder="1" applyAlignment="1">
      <alignment vertical="center" wrapText="1"/>
    </xf>
    <xf numFmtId="44" fontId="4" fillId="4" borderId="22" xfId="0" applyNumberFormat="1" applyFont="1" applyFill="1" applyBorder="1" applyAlignment="1">
      <alignment horizontal="center" vertical="center" wrapText="1"/>
    </xf>
    <xf numFmtId="0" fontId="4" fillId="8" borderId="22" xfId="0" applyFont="1" applyFill="1" applyBorder="1" applyAlignment="1">
      <alignment horizontal="center" wrapText="1"/>
    </xf>
    <xf numFmtId="0" fontId="4" fillId="5" borderId="5" xfId="0" applyFont="1" applyFill="1" applyBorder="1"/>
    <xf numFmtId="44" fontId="8" fillId="9" borderId="5" xfId="0" applyNumberFormat="1" applyFont="1" applyFill="1" applyBorder="1" applyAlignment="1">
      <alignment horizontal="center" vertical="center" wrapText="1"/>
    </xf>
    <xf numFmtId="44" fontId="4" fillId="5" borderId="5" xfId="0" applyNumberFormat="1" applyFont="1" applyFill="1" applyBorder="1" applyAlignment="1">
      <alignment wrapText="1"/>
    </xf>
    <xf numFmtId="44" fontId="4" fillId="5" borderId="6" xfId="0" applyNumberFormat="1" applyFont="1" applyFill="1" applyBorder="1" applyAlignment="1">
      <alignment wrapText="1"/>
    </xf>
    <xf numFmtId="0" fontId="8" fillId="3" borderId="11" xfId="0" applyFont="1" applyFill="1" applyBorder="1"/>
    <xf numFmtId="0" fontId="8" fillId="3" borderId="5" xfId="0" applyFont="1" applyFill="1" applyBorder="1"/>
    <xf numFmtId="0" fontId="8" fillId="3" borderId="6" xfId="0" applyFont="1" applyFill="1" applyBorder="1"/>
    <xf numFmtId="0" fontId="4" fillId="0" borderId="7" xfId="0" applyFont="1" applyFill="1" applyBorder="1" applyAlignment="1">
      <alignment wrapText="1"/>
    </xf>
    <xf numFmtId="0" fontId="4" fillId="0" borderId="23" xfId="0" applyFont="1" applyBorder="1"/>
    <xf numFmtId="0" fontId="4" fillId="0" borderId="24" xfId="0" applyFont="1" applyFill="1" applyBorder="1"/>
    <xf numFmtId="0" fontId="4" fillId="0" borderId="25" xfId="0" applyFont="1" applyFill="1" applyBorder="1" applyAlignment="1">
      <alignment wrapText="1"/>
    </xf>
    <xf numFmtId="0" fontId="4" fillId="0" borderId="24" xfId="0" applyFont="1" applyFill="1" applyBorder="1" applyAlignment="1">
      <alignment horizontal="center" wrapText="1"/>
    </xf>
    <xf numFmtId="2" fontId="4" fillId="0" borderId="24" xfId="0" applyNumberFormat="1" applyFont="1" applyFill="1" applyBorder="1" applyAlignment="1">
      <alignment horizontal="center" wrapText="1"/>
    </xf>
    <xf numFmtId="0" fontId="4" fillId="0" borderId="26" xfId="0" applyFont="1" applyBorder="1"/>
    <xf numFmtId="0" fontId="4" fillId="0" borderId="25" xfId="0" applyFont="1" applyBorder="1" applyAlignment="1">
      <alignment wrapText="1"/>
    </xf>
    <xf numFmtId="0" fontId="4" fillId="0" borderId="24" xfId="0" applyFont="1" applyBorder="1" applyAlignment="1">
      <alignment wrapText="1"/>
    </xf>
    <xf numFmtId="0" fontId="4" fillId="0" borderId="21" xfId="0" applyFont="1" applyBorder="1" applyAlignment="1">
      <alignment wrapText="1"/>
    </xf>
    <xf numFmtId="0" fontId="4" fillId="0" borderId="22" xfId="0" applyFont="1" applyBorder="1" applyAlignment="1">
      <alignment wrapText="1"/>
    </xf>
    <xf numFmtId="0" fontId="4" fillId="0" borderId="27" xfId="0" applyFont="1" applyBorder="1" applyAlignment="1">
      <alignment wrapText="1"/>
    </xf>
    <xf numFmtId="0" fontId="4" fillId="0" borderId="23" xfId="0" applyFont="1" applyBorder="1" applyAlignment="1">
      <alignment wrapText="1"/>
    </xf>
    <xf numFmtId="0" fontId="4" fillId="0" borderId="28" xfId="0" applyFont="1" applyBorder="1" applyAlignment="1">
      <alignment wrapText="1"/>
    </xf>
    <xf numFmtId="0" fontId="4" fillId="0" borderId="29" xfId="0" applyFont="1" applyBorder="1" applyAlignment="1">
      <alignment wrapText="1"/>
    </xf>
    <xf numFmtId="0" fontId="4" fillId="0" borderId="16" xfId="0" applyFont="1" applyBorder="1" applyAlignment="1">
      <alignment wrapText="1"/>
    </xf>
    <xf numFmtId="0" fontId="4" fillId="0" borderId="30" xfId="0" applyFont="1" applyBorder="1" applyAlignment="1">
      <alignment wrapText="1"/>
    </xf>
    <xf numFmtId="0" fontId="8" fillId="10" borderId="24" xfId="0" applyFont="1" applyFill="1" applyBorder="1" applyAlignment="1">
      <alignment horizontal="left" wrapText="1"/>
    </xf>
    <xf numFmtId="44" fontId="4" fillId="11" borderId="24" xfId="0" applyNumberFormat="1" applyFont="1" applyFill="1" applyBorder="1" applyAlignment="1">
      <alignment horizontal="right" wrapText="1"/>
    </xf>
    <xf numFmtId="44" fontId="4" fillId="12" borderId="24" xfId="0" applyNumberFormat="1" applyFont="1" applyFill="1" applyBorder="1" applyAlignment="1">
      <alignment horizontal="right" wrapText="1"/>
    </xf>
    <xf numFmtId="0" fontId="4" fillId="10" borderId="31" xfId="0" applyFont="1" applyFill="1" applyBorder="1" applyAlignment="1">
      <alignment horizontal="left" wrapText="1"/>
    </xf>
    <xf numFmtId="44" fontId="4" fillId="13" borderId="19" xfId="0" applyNumberFormat="1" applyFont="1" applyFill="1" applyBorder="1" applyAlignment="1">
      <alignment horizontal="right" wrapText="1"/>
    </xf>
    <xf numFmtId="44" fontId="4" fillId="12" borderId="19" xfId="0" applyNumberFormat="1" applyFont="1" applyFill="1" applyBorder="1" applyAlignment="1">
      <alignment horizontal="right" wrapText="1"/>
    </xf>
    <xf numFmtId="44" fontId="4" fillId="12" borderId="32" xfId="0" applyNumberFormat="1" applyFont="1" applyFill="1" applyBorder="1" applyAlignment="1">
      <alignment horizontal="right" wrapText="1"/>
    </xf>
    <xf numFmtId="0" fontId="4" fillId="14" borderId="24" xfId="0" applyFont="1" applyFill="1" applyBorder="1" applyAlignment="1">
      <alignment horizontal="left" wrapText="1"/>
    </xf>
    <xf numFmtId="44" fontId="4" fillId="15" borderId="24" xfId="0" applyNumberFormat="1" applyFont="1" applyFill="1" applyBorder="1" applyAlignment="1">
      <alignment horizontal="right" wrapText="1"/>
    </xf>
    <xf numFmtId="44" fontId="4" fillId="16" borderId="24" xfId="0" applyNumberFormat="1" applyFont="1" applyFill="1" applyBorder="1" applyAlignment="1">
      <alignment horizontal="right" wrapText="1"/>
    </xf>
    <xf numFmtId="0" fontId="8" fillId="14" borderId="24" xfId="0" applyFont="1" applyFill="1" applyBorder="1" applyAlignment="1">
      <alignment horizontal="left" wrapText="1"/>
    </xf>
    <xf numFmtId="44" fontId="4" fillId="17" borderId="24" xfId="0" applyNumberFormat="1" applyFont="1" applyFill="1" applyBorder="1" applyAlignment="1">
      <alignment horizontal="right" wrapText="1"/>
    </xf>
    <xf numFmtId="0" fontId="8" fillId="14" borderId="33" xfId="0" applyFont="1" applyFill="1" applyBorder="1" applyAlignment="1">
      <alignment horizontal="left" wrapText="1"/>
    </xf>
    <xf numFmtId="0" fontId="8" fillId="14" borderId="34" xfId="0" applyFont="1" applyFill="1" applyBorder="1" applyAlignment="1">
      <alignment horizontal="left" wrapText="1"/>
    </xf>
    <xf numFmtId="44" fontId="4" fillId="17" borderId="17" xfId="0" applyNumberFormat="1" applyFont="1" applyFill="1" applyBorder="1" applyAlignment="1">
      <alignment horizontal="right" wrapText="1"/>
    </xf>
    <xf numFmtId="0" fontId="9" fillId="18" borderId="34" xfId="0" applyFont="1" applyFill="1" applyBorder="1" applyAlignment="1">
      <alignment horizontal="left" wrapText="1"/>
    </xf>
    <xf numFmtId="44" fontId="9" fillId="18" borderId="12" xfId="0" applyNumberFormat="1" applyFont="1" applyFill="1" applyBorder="1" applyAlignment="1">
      <alignment horizontal="right" wrapText="1"/>
    </xf>
    <xf numFmtId="44" fontId="9" fillId="18" borderId="12" xfId="0" applyNumberFormat="1" applyFont="1" applyFill="1" applyBorder="1" applyAlignment="1">
      <alignment horizontal="right" wrapText="1"/>
    </xf>
    <xf numFmtId="0" fontId="8" fillId="8" borderId="11" xfId="0" applyNumberFormat="1" applyFont="1" applyFill="1" applyBorder="1" applyAlignment="1">
      <alignment horizontal="center" wrapText="1"/>
    </xf>
    <xf numFmtId="0" fontId="8" fillId="8" borderId="5" xfId="0" applyNumberFormat="1" applyFont="1" applyFill="1" applyBorder="1" applyAlignment="1">
      <alignment horizontal="center" wrapText="1"/>
    </xf>
    <xf numFmtId="2" fontId="8" fillId="8" borderId="5" xfId="0" applyNumberFormat="1" applyFont="1" applyFill="1" applyBorder="1" applyAlignment="1">
      <alignment horizontal="center" wrapText="1"/>
    </xf>
    <xf numFmtId="0" fontId="8" fillId="8" borderId="5" xfId="0" applyFont="1" applyFill="1" applyBorder="1" applyAlignment="1">
      <alignment horizontal="center" wrapText="1"/>
    </xf>
    <xf numFmtId="0" fontId="8" fillId="8" borderId="6" xfId="0" applyFont="1" applyFill="1" applyBorder="1" applyAlignment="1">
      <alignment horizontal="center" wrapText="1"/>
    </xf>
    <xf numFmtId="0" fontId="4" fillId="4" borderId="26" xfId="0" applyNumberFormat="1" applyFont="1" applyFill="1" applyBorder="1"/>
    <xf numFmtId="0" fontId="4" fillId="4" borderId="4" xfId="0" applyNumberFormat="1" applyFont="1" applyFill="1" applyBorder="1"/>
    <xf numFmtId="2" fontId="4" fillId="4" borderId="4" xfId="0" applyNumberFormat="1" applyFont="1" applyFill="1" applyBorder="1"/>
    <xf numFmtId="44" fontId="4" fillId="4" borderId="4" xfId="0" applyNumberFormat="1" applyFont="1" applyFill="1" applyBorder="1"/>
    <xf numFmtId="0" fontId="4" fillId="4" borderId="24" xfId="0" applyNumberFormat="1" applyFont="1" applyFill="1" applyBorder="1"/>
    <xf numFmtId="2" fontId="4" fillId="4" borderId="24" xfId="0" applyNumberFormat="1" applyFont="1" applyFill="1" applyBorder="1"/>
    <xf numFmtId="44" fontId="4" fillId="4" borderId="24" xfId="0" applyNumberFormat="1" applyFont="1" applyFill="1" applyBorder="1"/>
    <xf numFmtId="44" fontId="4" fillId="3" borderId="24" xfId="0" applyNumberFormat="1" applyFont="1" applyFill="1" applyBorder="1"/>
    <xf numFmtId="44" fontId="8" fillId="6" borderId="5" xfId="0" applyNumberFormat="1" applyFont="1" applyFill="1" applyBorder="1" applyAlignment="1">
      <alignment horizontal="center" wrapText="1"/>
    </xf>
    <xf numFmtId="44" fontId="8" fillId="8" borderId="5" xfId="0" applyNumberFormat="1" applyFont="1" applyFill="1" applyBorder="1" applyAlignment="1">
      <alignment horizontal="center" wrapText="1"/>
    </xf>
    <xf numFmtId="44" fontId="8" fillId="8" borderId="6" xfId="0" applyNumberFormat="1" applyFont="1" applyFill="1" applyBorder="1" applyAlignment="1">
      <alignment horizontal="center" wrapText="1"/>
    </xf>
    <xf numFmtId="0" fontId="8" fillId="8" borderId="35" xfId="0" applyFont="1" applyFill="1" applyBorder="1" applyAlignment="1">
      <alignment horizontal="center" wrapText="1"/>
    </xf>
    <xf numFmtId="0" fontId="8" fillId="8" borderId="11" xfId="0" applyFont="1" applyFill="1" applyBorder="1" applyAlignment="1">
      <alignment horizontal="center" wrapText="1"/>
    </xf>
    <xf numFmtId="0" fontId="8" fillId="8" borderId="36" xfId="0" applyFont="1" applyFill="1" applyBorder="1" applyAlignment="1">
      <alignment horizontal="center" wrapText="1"/>
    </xf>
    <xf numFmtId="0" fontId="8" fillId="8" borderId="12" xfId="0" applyFont="1" applyFill="1" applyBorder="1" applyAlignment="1">
      <alignment horizontal="center" wrapText="1"/>
    </xf>
    <xf numFmtId="0" fontId="8" fillId="8" borderId="37" xfId="0" applyFont="1" applyFill="1" applyBorder="1" applyAlignment="1">
      <alignment horizontal="center" wrapText="1"/>
    </xf>
    <xf numFmtId="44" fontId="8" fillId="8" borderId="35" xfId="0" applyNumberFormat="1" applyFont="1" applyFill="1" applyBorder="1" applyAlignment="1">
      <alignment horizontal="center" wrapText="1"/>
    </xf>
    <xf numFmtId="0" fontId="8" fillId="5" borderId="21" xfId="0" applyFont="1" applyFill="1" applyBorder="1" applyAlignment="1">
      <alignment vertical="center" wrapText="1"/>
    </xf>
    <xf numFmtId="0" fontId="8" fillId="5" borderId="22" xfId="0" applyFont="1" applyFill="1" applyBorder="1" applyAlignment="1">
      <alignment vertical="center" wrapText="1"/>
    </xf>
    <xf numFmtId="44" fontId="8" fillId="5" borderId="22" xfId="0" applyNumberFormat="1" applyFont="1" applyFill="1" applyBorder="1" applyAlignment="1">
      <alignment vertical="center" wrapText="1"/>
    </xf>
    <xf numFmtId="44" fontId="8" fillId="8" borderId="22" xfId="0" applyNumberFormat="1" applyFont="1" applyFill="1" applyBorder="1" applyAlignment="1">
      <alignment horizontal="center" wrapText="1"/>
    </xf>
    <xf numFmtId="0" fontId="8" fillId="8" borderId="22" xfId="0" applyFont="1" applyFill="1" applyBorder="1" applyAlignment="1">
      <alignment horizontal="center" wrapText="1"/>
    </xf>
    <xf numFmtId="44" fontId="4" fillId="8" borderId="22" xfId="0" applyNumberFormat="1" applyFont="1" applyFill="1" applyBorder="1" applyAlignment="1">
      <alignment horizontal="center" wrapText="1"/>
    </xf>
    <xf numFmtId="44" fontId="4" fillId="5" borderId="22" xfId="0" applyNumberFormat="1" applyFont="1" applyFill="1" applyBorder="1" applyAlignment="1">
      <alignment wrapText="1"/>
    </xf>
    <xf numFmtId="44" fontId="4" fillId="5" borderId="27" xfId="0" applyNumberFormat="1" applyFont="1" applyFill="1" applyBorder="1" applyAlignment="1">
      <alignment wrapText="1"/>
    </xf>
    <xf numFmtId="0" fontId="8" fillId="5" borderId="13" xfId="0" applyFont="1" applyFill="1" applyBorder="1" applyAlignment="1">
      <alignment vertical="center" wrapText="1"/>
    </xf>
    <xf numFmtId="0" fontId="8" fillId="5" borderId="14" xfId="0" applyFont="1" applyFill="1" applyBorder="1" applyAlignment="1">
      <alignment vertical="center" wrapText="1"/>
    </xf>
    <xf numFmtId="44" fontId="8" fillId="5" borderId="14" xfId="0" applyNumberFormat="1" applyFont="1" applyFill="1" applyBorder="1" applyAlignment="1">
      <alignment vertical="center" wrapText="1"/>
    </xf>
    <xf numFmtId="44" fontId="4" fillId="19" borderId="14" xfId="0" applyNumberFormat="1" applyFont="1" applyFill="1" applyBorder="1" applyAlignment="1">
      <alignment horizontal="center" wrapText="1"/>
    </xf>
    <xf numFmtId="44" fontId="4" fillId="5" borderId="14" xfId="0" applyNumberFormat="1" applyFont="1" applyFill="1" applyBorder="1" applyAlignment="1">
      <alignment vertical="center" wrapText="1"/>
    </xf>
    <xf numFmtId="44" fontId="4" fillId="5" borderId="14" xfId="0" applyNumberFormat="1" applyFont="1" applyFill="1" applyBorder="1" applyAlignment="1">
      <alignment wrapText="1"/>
    </xf>
    <xf numFmtId="44" fontId="4" fillId="5" borderId="35" xfId="0" applyNumberFormat="1" applyFont="1" applyFill="1" applyBorder="1" applyAlignment="1">
      <alignment wrapText="1"/>
    </xf>
    <xf numFmtId="0" fontId="4" fillId="5" borderId="38" xfId="0" applyFont="1" applyFill="1" applyBorder="1" applyAlignment="1">
      <alignment horizontal="center" vertical="center" wrapText="1"/>
    </xf>
    <xf numFmtId="0" fontId="4" fillId="5" borderId="20" xfId="0" applyFont="1" applyFill="1" applyBorder="1" applyAlignment="1">
      <alignment horizontal="left" vertical="center" wrapText="1" indent="3"/>
    </xf>
    <xf numFmtId="0" fontId="4" fillId="5" borderId="20" xfId="0" applyFont="1" applyFill="1" applyBorder="1" applyAlignment="1">
      <alignment vertical="center" wrapText="1"/>
    </xf>
    <xf numFmtId="44" fontId="4" fillId="5" borderId="20" xfId="0" applyNumberFormat="1" applyFont="1" applyFill="1" applyBorder="1" applyAlignment="1">
      <alignment vertical="center" wrapText="1"/>
    </xf>
    <xf numFmtId="0" fontId="4" fillId="5" borderId="39" xfId="0" applyFont="1" applyFill="1" applyBorder="1" applyAlignment="1">
      <alignment vertical="center" wrapText="1"/>
    </xf>
    <xf numFmtId="0" fontId="8" fillId="8" borderId="20" xfId="0" applyFont="1" applyFill="1" applyBorder="1" applyAlignment="1">
      <alignment horizontal="center" wrapText="1"/>
    </xf>
    <xf numFmtId="44" fontId="4" fillId="8" borderId="20" xfId="0" applyNumberFormat="1" applyFont="1" applyFill="1" applyBorder="1" applyAlignment="1">
      <alignment horizontal="center" wrapText="1"/>
    </xf>
    <xf numFmtId="44" fontId="4" fillId="5" borderId="20" xfId="0" applyNumberFormat="1" applyFont="1" applyFill="1" applyBorder="1" applyAlignment="1">
      <alignment wrapText="1"/>
    </xf>
    <xf numFmtId="44" fontId="4" fillId="5" borderId="40" xfId="0" applyNumberFormat="1" applyFont="1" applyFill="1" applyBorder="1" applyAlignment="1">
      <alignment wrapText="1"/>
    </xf>
    <xf numFmtId="0" fontId="4" fillId="5" borderId="23" xfId="0" applyFont="1" applyFill="1" applyBorder="1" applyAlignment="1">
      <alignment horizontal="center" vertical="center" wrapText="1"/>
    </xf>
    <xf numFmtId="0" fontId="4" fillId="5" borderId="24" xfId="0" applyFont="1" applyFill="1" applyBorder="1" applyAlignment="1">
      <alignment horizontal="left" vertical="center" wrapText="1" indent="3"/>
    </xf>
    <xf numFmtId="0" fontId="4" fillId="5" borderId="24" xfId="0" applyFont="1" applyFill="1" applyBorder="1" applyAlignment="1">
      <alignment vertical="center" wrapText="1"/>
    </xf>
    <xf numFmtId="0" fontId="8" fillId="4" borderId="24" xfId="0" applyFont="1" applyFill="1" applyBorder="1" applyAlignment="1">
      <alignment horizontal="center" vertical="center" wrapText="1"/>
    </xf>
    <xf numFmtId="0" fontId="4" fillId="5" borderId="41" xfId="0" applyFont="1" applyFill="1" applyBorder="1" applyAlignment="1">
      <alignment vertical="center" wrapText="1"/>
    </xf>
    <xf numFmtId="44" fontId="4" fillId="5" borderId="24" xfId="0" applyNumberFormat="1" applyFont="1" applyFill="1" applyBorder="1" applyAlignment="1">
      <alignment vertical="center" wrapText="1"/>
    </xf>
    <xf numFmtId="0" fontId="8" fillId="8" borderId="24" xfId="0" applyFont="1" applyFill="1" applyBorder="1" applyAlignment="1">
      <alignment horizontal="center" wrapText="1"/>
    </xf>
    <xf numFmtId="44" fontId="4" fillId="8" borderId="24" xfId="0" applyNumberFormat="1" applyFont="1" applyFill="1" applyBorder="1" applyAlignment="1">
      <alignment horizontal="center" wrapText="1"/>
    </xf>
    <xf numFmtId="44" fontId="4" fillId="5" borderId="24" xfId="0" applyNumberFormat="1" applyFont="1" applyFill="1" applyBorder="1" applyAlignment="1">
      <alignment wrapText="1"/>
    </xf>
    <xf numFmtId="44" fontId="4" fillId="5" borderId="25" xfId="0" applyNumberFormat="1" applyFont="1" applyFill="1" applyBorder="1" applyAlignment="1">
      <alignment wrapText="1"/>
    </xf>
    <xf numFmtId="0" fontId="4" fillId="5" borderId="42" xfId="0" applyFont="1" applyFill="1" applyBorder="1" applyAlignment="1">
      <alignment horizontal="center" vertical="center" wrapText="1"/>
    </xf>
    <xf numFmtId="0" fontId="4" fillId="5" borderId="16" xfId="0" applyFont="1" applyFill="1" applyBorder="1" applyAlignment="1">
      <alignment horizontal="left" vertical="center" wrapText="1" indent="3"/>
    </xf>
    <xf numFmtId="0" fontId="4" fillId="5" borderId="16" xfId="0" applyFont="1" applyFill="1" applyBorder="1" applyAlignment="1">
      <alignment vertical="center" wrapText="1"/>
    </xf>
    <xf numFmtId="0" fontId="8" fillId="4" borderId="16" xfId="0" applyFont="1" applyFill="1" applyBorder="1" applyAlignment="1">
      <alignment horizontal="center" vertical="center" wrapText="1"/>
    </xf>
    <xf numFmtId="0" fontId="4" fillId="5" borderId="43" xfId="0" applyFont="1" applyFill="1" applyBorder="1" applyAlignment="1">
      <alignment vertical="center" wrapText="1"/>
    </xf>
    <xf numFmtId="44" fontId="4" fillId="5" borderId="16" xfId="0" applyNumberFormat="1" applyFont="1" applyFill="1" applyBorder="1" applyAlignment="1">
      <alignment vertical="center" wrapText="1"/>
    </xf>
    <xf numFmtId="0" fontId="8" fillId="8" borderId="16" xfId="0" applyFont="1" applyFill="1" applyBorder="1" applyAlignment="1">
      <alignment horizontal="center" wrapText="1"/>
    </xf>
    <xf numFmtId="44" fontId="4" fillId="8" borderId="16" xfId="0" applyNumberFormat="1" applyFont="1" applyFill="1" applyBorder="1" applyAlignment="1">
      <alignment horizontal="center" wrapText="1"/>
    </xf>
    <xf numFmtId="44" fontId="4" fillId="5" borderId="16" xfId="0" applyNumberFormat="1" applyFont="1" applyFill="1" applyBorder="1" applyAlignment="1">
      <alignment wrapText="1"/>
    </xf>
    <xf numFmtId="44" fontId="4" fillId="5" borderId="44" xfId="0" applyNumberFormat="1" applyFont="1" applyFill="1" applyBorder="1" applyAlignment="1">
      <alignment wrapText="1"/>
    </xf>
    <xf numFmtId="44" fontId="4" fillId="5" borderId="17" xfId="0" applyNumberFormat="1" applyFont="1" applyFill="1" applyBorder="1" applyAlignment="1">
      <alignment wrapText="1"/>
    </xf>
    <xf numFmtId="44" fontId="4" fillId="5" borderId="45" xfId="0" applyNumberFormat="1" applyFont="1" applyFill="1" applyBorder="1" applyAlignment="1">
      <alignment wrapText="1"/>
    </xf>
    <xf numFmtId="0" fontId="4" fillId="5" borderId="26" xfId="0" applyFont="1" applyFill="1" applyBorder="1" applyAlignment="1">
      <alignment horizontal="center" vertical="center" wrapText="1"/>
    </xf>
    <xf numFmtId="0" fontId="4" fillId="5" borderId="4" xfId="0" applyFont="1" applyFill="1" applyBorder="1" applyAlignment="1">
      <alignment horizontal="left" vertical="center" wrapText="1" indent="3"/>
    </xf>
    <xf numFmtId="44" fontId="4" fillId="5" borderId="4" xfId="0" applyNumberFormat="1" applyFont="1" applyFill="1" applyBorder="1" applyAlignment="1">
      <alignment vertical="center" wrapText="1"/>
    </xf>
    <xf numFmtId="0" fontId="8" fillId="8" borderId="4" xfId="0" applyFont="1" applyFill="1" applyBorder="1" applyAlignment="1">
      <alignment horizontal="center" wrapText="1"/>
    </xf>
    <xf numFmtId="44" fontId="4" fillId="8" borderId="4" xfId="0" applyNumberFormat="1" applyFont="1" applyFill="1" applyBorder="1" applyAlignment="1">
      <alignment horizontal="center" wrapText="1"/>
    </xf>
    <xf numFmtId="44" fontId="4" fillId="5" borderId="4" xfId="0" applyNumberFormat="1" applyFont="1" applyFill="1" applyBorder="1" applyAlignment="1">
      <alignment wrapText="1"/>
    </xf>
    <xf numFmtId="44" fontId="4" fillId="5" borderId="7" xfId="0" applyNumberFormat="1" applyFont="1" applyFill="1" applyBorder="1" applyAlignment="1">
      <alignment wrapText="1"/>
    </xf>
    <xf numFmtId="0" fontId="8" fillId="4" borderId="20" xfId="0" applyFont="1" applyFill="1" applyBorder="1" applyAlignment="1">
      <alignment horizontal="center" vertical="center" wrapText="1"/>
    </xf>
    <xf numFmtId="0" fontId="8" fillId="5" borderId="20" xfId="0" applyFont="1" applyFill="1" applyBorder="1" applyAlignment="1">
      <alignment vertical="center" wrapText="1"/>
    </xf>
    <xf numFmtId="0" fontId="8" fillId="5" borderId="24" xfId="0" applyFont="1" applyFill="1" applyBorder="1" applyAlignment="1">
      <alignment vertical="center" wrapText="1"/>
    </xf>
    <xf numFmtId="0" fontId="8" fillId="5" borderId="11" xfId="0" applyFont="1" applyFill="1" applyBorder="1" applyAlignment="1">
      <alignment vertical="center" wrapText="1"/>
    </xf>
    <xf numFmtId="0" fontId="8" fillId="5" borderId="5" xfId="0" applyFont="1" applyFill="1" applyBorder="1" applyAlignment="1">
      <alignment vertical="center" wrapText="1"/>
    </xf>
    <xf numFmtId="44" fontId="8" fillId="5" borderId="5" xfId="0" applyNumberFormat="1" applyFont="1" applyFill="1" applyBorder="1" applyAlignment="1">
      <alignment vertical="center" wrapText="1"/>
    </xf>
    <xf numFmtId="44" fontId="4" fillId="19" borderId="5" xfId="0" applyNumberFormat="1" applyFont="1" applyFill="1" applyBorder="1" applyAlignment="1">
      <alignment horizontal="center" wrapText="1"/>
    </xf>
    <xf numFmtId="44" fontId="4" fillId="5" borderId="5" xfId="0" applyNumberFormat="1" applyFont="1" applyFill="1" applyBorder="1" applyAlignment="1">
      <alignment vertical="center" wrapText="1"/>
    </xf>
    <xf numFmtId="0" fontId="4" fillId="5" borderId="46" xfId="0" applyFont="1" applyFill="1" applyBorder="1" applyAlignment="1">
      <alignment vertical="center" wrapText="1"/>
    </xf>
    <xf numFmtId="44" fontId="4" fillId="8" borderId="14" xfId="0" applyNumberFormat="1" applyFont="1" applyFill="1" applyBorder="1" applyAlignment="1">
      <alignment horizontal="center" wrapText="1"/>
    </xf>
    <xf numFmtId="0" fontId="4" fillId="5" borderId="47" xfId="0" applyFont="1" applyFill="1" applyBorder="1" applyAlignment="1">
      <alignment vertical="center" wrapText="1"/>
    </xf>
    <xf numFmtId="0" fontId="8" fillId="5" borderId="48" xfId="0" applyFont="1" applyFill="1" applyBorder="1" applyAlignment="1">
      <alignment horizontal="left" wrapText="1"/>
    </xf>
    <xf numFmtId="44" fontId="8" fillId="5" borderId="48" xfId="0" applyNumberFormat="1" applyFont="1" applyFill="1" applyBorder="1" applyAlignment="1">
      <alignment horizontal="left" wrapText="1"/>
    </xf>
    <xf numFmtId="44" fontId="4" fillId="7" borderId="17" xfId="0" applyNumberFormat="1" applyFont="1" applyFill="1" applyBorder="1"/>
    <xf numFmtId="0" fontId="8" fillId="5" borderId="49" xfId="0" applyFont="1" applyFill="1" applyBorder="1" applyAlignment="1">
      <alignment wrapText="1"/>
    </xf>
    <xf numFmtId="44" fontId="4" fillId="7" borderId="5" xfId="0" applyNumberFormat="1" applyFont="1" applyFill="1" applyBorder="1" applyAlignment="1">
      <alignment wrapText="1"/>
    </xf>
    <xf numFmtId="0" fontId="8" fillId="8" borderId="11" xfId="0" applyFont="1" applyFill="1" applyBorder="1" applyAlignment="1">
      <alignment wrapText="1"/>
    </xf>
    <xf numFmtId="0" fontId="8" fillId="8" borderId="8" xfId="0" applyFont="1" applyFill="1" applyBorder="1" applyAlignment="1">
      <alignment wrapText="1"/>
    </xf>
    <xf numFmtId="44" fontId="8" fillId="8" borderId="8" xfId="0" applyNumberFormat="1" applyFont="1" applyFill="1" applyBorder="1" applyAlignment="1">
      <alignment wrapText="1"/>
    </xf>
    <xf numFmtId="44" fontId="8" fillId="5" borderId="5" xfId="0" applyNumberFormat="1" applyFont="1" applyFill="1" applyBorder="1" applyAlignment="1">
      <alignment wrapText="1"/>
    </xf>
    <xf numFmtId="44" fontId="8" fillId="5" borderId="6" xfId="0" applyNumberFormat="1" applyFont="1" applyFill="1" applyBorder="1" applyAlignment="1">
      <alignment wrapText="1"/>
    </xf>
    <xf numFmtId="0" fontId="8" fillId="8" borderId="26" xfId="0" applyFont="1" applyFill="1" applyBorder="1" applyAlignment="1">
      <alignment wrapText="1"/>
    </xf>
    <xf numFmtId="0" fontId="8" fillId="8" borderId="50" xfId="0" applyFont="1" applyFill="1" applyBorder="1" applyAlignment="1">
      <alignment wrapText="1"/>
    </xf>
    <xf numFmtId="44" fontId="4" fillId="5" borderId="19" xfId="0" applyNumberFormat="1" applyFont="1" applyFill="1" applyBorder="1" applyAlignment="1">
      <alignment wrapText="1"/>
    </xf>
    <xf numFmtId="44" fontId="4" fillId="5" borderId="32" xfId="0" applyNumberFormat="1" applyFont="1" applyFill="1" applyBorder="1" applyAlignment="1">
      <alignment wrapText="1"/>
    </xf>
    <xf numFmtId="0" fontId="8" fillId="8" borderId="23" xfId="0" applyFont="1" applyFill="1" applyBorder="1" applyAlignment="1">
      <alignment horizontal="left" wrapText="1" indent="6"/>
    </xf>
    <xf numFmtId="0" fontId="8" fillId="8" borderId="41" xfId="0" applyFont="1" applyFill="1" applyBorder="1" applyAlignment="1">
      <alignment wrapText="1"/>
    </xf>
    <xf numFmtId="0" fontId="8" fillId="8" borderId="21" xfId="0" applyFont="1" applyFill="1" applyBorder="1" applyAlignment="1">
      <alignment wrapText="1"/>
    </xf>
    <xf numFmtId="0" fontId="8" fillId="8" borderId="51" xfId="0" applyFont="1" applyFill="1" applyBorder="1" applyAlignment="1">
      <alignment wrapText="1"/>
    </xf>
    <xf numFmtId="0" fontId="4" fillId="4" borderId="5" xfId="0" applyFont="1" applyFill="1" applyBorder="1" applyAlignment="1">
      <alignment vertical="center" wrapText="1"/>
    </xf>
    <xf numFmtId="0" fontId="8" fillId="5" borderId="5" xfId="0" applyFont="1" applyFill="1" applyBorder="1" applyAlignment="1">
      <alignment horizontal="center" vertical="center" wrapText="1"/>
    </xf>
    <xf numFmtId="0" fontId="8" fillId="5" borderId="11" xfId="0" applyFont="1" applyFill="1" applyBorder="1"/>
    <xf numFmtId="0" fontId="8" fillId="5" borderId="8" xfId="0" applyFont="1" applyFill="1" applyBorder="1"/>
    <xf numFmtId="44" fontId="8" fillId="5" borderId="8" xfId="0" applyNumberFormat="1" applyFont="1" applyFill="1" applyBorder="1"/>
    <xf numFmtId="44" fontId="4" fillId="7" borderId="5" xfId="0" applyNumberFormat="1" applyFont="1" applyFill="1" applyBorder="1"/>
    <xf numFmtId="44" fontId="4" fillId="5" borderId="5" xfId="0" applyNumberFormat="1" applyFont="1" applyFill="1" applyBorder="1"/>
    <xf numFmtId="44" fontId="4" fillId="5" borderId="6" xfId="0" applyNumberFormat="1" applyFont="1" applyFill="1" applyBorder="1"/>
    <xf numFmtId="0" fontId="4" fillId="0" borderId="0" xfId="0" applyFont="1"/>
    <xf numFmtId="0" fontId="0" fillId="0" borderId="0" xfId="0" applyFont="1"/>
    <xf numFmtId="0" fontId="11" fillId="5" borderId="38" xfId="0" applyFont="1" applyFill="1" applyBorder="1" applyAlignment="1">
      <alignment vertical="center" wrapText="1"/>
    </xf>
    <xf numFmtId="44" fontId="12" fillId="4" borderId="20" xfId="0" applyNumberFormat="1" applyFont="1" applyFill="1" applyBorder="1" applyAlignment="1" applyProtection="1">
      <alignment vertical="center" wrapText="1"/>
      <protection locked="0"/>
    </xf>
    <xf numFmtId="1" fontId="12" fillId="5" borderId="20" xfId="0" applyNumberFormat="1" applyFont="1" applyFill="1" applyBorder="1" applyAlignment="1">
      <alignment vertical="center" wrapText="1"/>
    </xf>
    <xf numFmtId="44" fontId="12" fillId="5" borderId="20" xfId="0" applyNumberFormat="1" applyFont="1" applyFill="1" applyBorder="1" applyAlignment="1">
      <alignment vertical="center" wrapText="1"/>
    </xf>
    <xf numFmtId="0" fontId="0" fillId="4" borderId="0" xfId="0" applyFont="1" applyFill="1"/>
    <xf numFmtId="0" fontId="4" fillId="5" borderId="5" xfId="0" applyFont="1" applyFill="1" applyBorder="1" applyAlignment="1">
      <alignment vertical="center" wrapText="1"/>
    </xf>
    <xf numFmtId="0" fontId="4" fillId="8" borderId="50" xfId="0" applyFont="1" applyFill="1" applyBorder="1" applyAlignment="1">
      <alignment wrapText="1"/>
    </xf>
    <xf numFmtId="44" fontId="4" fillId="8" borderId="50" xfId="0" applyNumberFormat="1" applyFont="1" applyFill="1" applyBorder="1" applyAlignment="1">
      <alignment wrapText="1"/>
    </xf>
    <xf numFmtId="0" fontId="4" fillId="8" borderId="41" xfId="0" applyFont="1" applyFill="1" applyBorder="1" applyAlignment="1">
      <alignment wrapText="1"/>
    </xf>
    <xf numFmtId="44" fontId="4" fillId="20" borderId="24" xfId="0" applyNumberFormat="1" applyFont="1" applyFill="1" applyBorder="1" applyAlignment="1">
      <alignment horizontal="center" wrapText="1"/>
    </xf>
    <xf numFmtId="0" fontId="4" fillId="8" borderId="51" xfId="0" applyFont="1" applyFill="1" applyBorder="1" applyAlignment="1">
      <alignment wrapText="1"/>
    </xf>
    <xf numFmtId="44" fontId="4" fillId="20" borderId="22" xfId="0" applyNumberFormat="1" applyFont="1" applyFill="1" applyBorder="1" applyAlignment="1">
      <alignment horizontal="center" wrapText="1"/>
    </xf>
    <xf numFmtId="44" fontId="0" fillId="4" borderId="10" xfId="0" applyNumberFormat="1" applyFont="1" applyFill="1" applyBorder="1" applyAlignment="1">
      <alignment horizontal="center" vertical="center" wrapText="1"/>
    </xf>
    <xf numFmtId="0" fontId="2" fillId="21" borderId="52" xfId="0" applyFont="1" applyFill="1" applyBorder="1" applyAlignment="1">
      <alignment horizontal="center"/>
    </xf>
    <xf numFmtId="0" fontId="2" fillId="21" borderId="53" xfId="0" applyFont="1" applyFill="1" applyBorder="1" applyAlignment="1">
      <alignment horizontal="center"/>
    </xf>
    <xf numFmtId="0" fontId="2" fillId="21" borderId="54" xfId="0" applyFont="1" applyFill="1" applyBorder="1" applyAlignment="1">
      <alignment horizontal="center"/>
    </xf>
    <xf numFmtId="0" fontId="5" fillId="22" borderId="0" xfId="0" applyFont="1" applyFill="1" applyAlignment="1">
      <alignment horizontal="center"/>
    </xf>
    <xf numFmtId="0" fontId="7" fillId="0" borderId="0" xfId="0" applyFont="1" applyAlignment="1">
      <alignment horizontal="left" vertical="top" wrapText="1"/>
    </xf>
    <xf numFmtId="0" fontId="10" fillId="23" borderId="49" xfId="0" applyFont="1" applyFill="1" applyBorder="1" applyAlignment="1">
      <alignment horizontal="center" vertical="center" wrapText="1"/>
    </xf>
    <xf numFmtId="0" fontId="10" fillId="23" borderId="37" xfId="0" applyFont="1" applyFill="1" applyBorder="1" applyAlignment="1">
      <alignment horizontal="center" vertical="center" wrapText="1"/>
    </xf>
    <xf numFmtId="0" fontId="10" fillId="23" borderId="55" xfId="0" applyFont="1" applyFill="1" applyBorder="1" applyAlignment="1">
      <alignment horizontal="center" vertical="center" wrapText="1"/>
    </xf>
    <xf numFmtId="44" fontId="8" fillId="8" borderId="49" xfId="0" applyNumberFormat="1" applyFont="1" applyFill="1" applyBorder="1" applyAlignment="1">
      <alignment horizontal="left" wrapText="1"/>
    </xf>
    <xf numFmtId="44" fontId="8" fillId="8" borderId="37" xfId="0" applyNumberFormat="1" applyFont="1" applyFill="1" applyBorder="1" applyAlignment="1">
      <alignment horizontal="left" wrapText="1"/>
    </xf>
    <xf numFmtId="44" fontId="8" fillId="8" borderId="8" xfId="0" applyNumberFormat="1" applyFont="1" applyFill="1" applyBorder="1" applyAlignment="1">
      <alignment horizontal="left" wrapText="1"/>
    </xf>
    <xf numFmtId="0" fontId="3" fillId="5" borderId="49" xfId="0" applyFont="1" applyFill="1" applyBorder="1" applyAlignment="1">
      <alignment horizontal="left" wrapText="1"/>
    </xf>
    <xf numFmtId="0" fontId="3" fillId="5" borderId="8" xfId="0" applyFont="1" applyFill="1" applyBorder="1" applyAlignment="1">
      <alignment horizontal="left" wrapText="1"/>
    </xf>
    <xf numFmtId="0" fontId="3" fillId="5" borderId="56" xfId="0" applyFont="1" applyFill="1" applyBorder="1" applyAlignment="1">
      <alignment horizontal="center" vertical="center" wrapText="1"/>
    </xf>
    <xf numFmtId="0" fontId="3" fillId="5" borderId="57" xfId="0" applyFont="1" applyFill="1" applyBorder="1" applyAlignment="1">
      <alignment horizontal="center" vertical="center" wrapText="1"/>
    </xf>
    <xf numFmtId="0" fontId="3" fillId="5" borderId="58" xfId="0" applyFont="1" applyFill="1" applyBorder="1" applyAlignment="1">
      <alignment horizontal="center" vertical="center" wrapText="1"/>
    </xf>
    <xf numFmtId="0" fontId="0" fillId="4" borderId="49" xfId="0" applyFill="1" applyBorder="1" applyAlignment="1">
      <alignment horizontal="center"/>
    </xf>
    <xf numFmtId="0" fontId="0" fillId="4" borderId="55" xfId="0" applyFill="1" applyBorder="1" applyAlignment="1">
      <alignment horizontal="center"/>
    </xf>
    <xf numFmtId="44" fontId="3" fillId="6" borderId="49" xfId="0" applyNumberFormat="1" applyFont="1" applyFill="1" applyBorder="1" applyAlignment="1">
      <alignment horizontal="center" wrapText="1"/>
    </xf>
    <xf numFmtId="44" fontId="3" fillId="6" borderId="55" xfId="0" applyNumberFormat="1" applyFont="1" applyFill="1" applyBorder="1" applyAlignment="1">
      <alignment horizontal="center" wrapText="1"/>
    </xf>
    <xf numFmtId="0" fontId="8" fillId="5" borderId="34" xfId="0" applyFont="1" applyFill="1" applyBorder="1" applyAlignment="1">
      <alignment horizontal="left" wrapText="1"/>
    </xf>
    <xf numFmtId="0" fontId="8" fillId="5" borderId="48" xfId="0" applyFont="1" applyFill="1" applyBorder="1" applyAlignment="1">
      <alignment horizontal="left" wrapText="1"/>
    </xf>
    <xf numFmtId="44" fontId="8" fillId="8" borderId="14" xfId="0" applyNumberFormat="1" applyFont="1" applyFill="1" applyBorder="1" applyAlignment="1">
      <alignment horizontal="center" vertical="top" wrapText="1"/>
    </xf>
    <xf numFmtId="44" fontId="8" fillId="8" borderId="17" xfId="0" applyNumberFormat="1" applyFont="1" applyFill="1" applyBorder="1" applyAlignment="1">
      <alignment horizontal="center" vertical="top" wrapText="1"/>
    </xf>
    <xf numFmtId="0" fontId="8" fillId="5" borderId="11" xfId="0" applyFont="1" applyFill="1" applyBorder="1" applyAlignment="1">
      <alignment horizontal="left"/>
    </xf>
    <xf numFmtId="0" fontId="4" fillId="5" borderId="5" xfId="0" applyFont="1" applyFill="1" applyBorder="1" applyAlignment="1">
      <alignment horizontal="left"/>
    </xf>
    <xf numFmtId="0" fontId="4" fillId="0" borderId="59" xfId="0" applyFont="1" applyBorder="1" applyAlignment="1">
      <alignment horizontal="center" vertical="center"/>
    </xf>
    <xf numFmtId="0" fontId="4" fillId="0" borderId="39"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18"/>
  <sheetViews>
    <sheetView tabSelected="1" workbookViewId="0" topLeftCell="A1">
      <selection activeCell="C15" sqref="C15"/>
    </sheetView>
  </sheetViews>
  <sheetFormatPr defaultColWidth="9.140625" defaultRowHeight="15"/>
  <cols>
    <col min="1" max="1" width="47.00390625" style="0" customWidth="1"/>
    <col min="2" max="2" width="20.57421875" style="0" bestFit="1" customWidth="1"/>
    <col min="3" max="3" width="21.421875" style="0" customWidth="1"/>
    <col min="4" max="4" width="23.140625" style="0" customWidth="1"/>
    <col min="6" max="6" width="16.57421875" style="0" customWidth="1"/>
  </cols>
  <sheetData>
    <row r="1" spans="1:4" ht="18.5">
      <c r="A1" s="215" t="s">
        <v>30</v>
      </c>
      <c r="B1" s="215"/>
      <c r="C1" s="215"/>
      <c r="D1" s="215"/>
    </row>
    <row r="2" spans="1:4" ht="18.5">
      <c r="A2" s="215" t="s">
        <v>29</v>
      </c>
      <c r="B2" s="215"/>
      <c r="C2" s="215"/>
      <c r="D2" s="215"/>
    </row>
    <row r="3" ht="15" thickBot="1"/>
    <row r="4" spans="1:4" ht="15">
      <c r="A4" s="212" t="s">
        <v>13</v>
      </c>
      <c r="B4" s="213"/>
      <c r="C4" s="213"/>
      <c r="D4" s="214"/>
    </row>
    <row r="5" spans="1:4" ht="15">
      <c r="A5" s="4"/>
      <c r="B5" s="1" t="s">
        <v>5</v>
      </c>
      <c r="C5" s="1" t="s">
        <v>0</v>
      </c>
      <c r="D5" s="5" t="s">
        <v>1</v>
      </c>
    </row>
    <row r="6" spans="1:4" ht="30" customHeight="1">
      <c r="A6" s="67" t="s">
        <v>186</v>
      </c>
      <c r="B6" s="68">
        <f>B7+B8+B9</f>
        <v>0</v>
      </c>
      <c r="C6" s="69">
        <f>0.21*B6</f>
        <v>0</v>
      </c>
      <c r="D6" s="69">
        <f>B6+C6</f>
        <v>0</v>
      </c>
    </row>
    <row r="7" spans="1:4" ht="43.5">
      <c r="A7" s="70" t="s">
        <v>187</v>
      </c>
      <c r="B7" s="71">
        <f>'Cena licencí pro IS MACH'!G27</f>
        <v>0</v>
      </c>
      <c r="C7" s="72">
        <f>0.21*B7</f>
        <v>0</v>
      </c>
      <c r="D7" s="73">
        <f>B7+C7</f>
        <v>0</v>
      </c>
    </row>
    <row r="8" spans="1:4" ht="15">
      <c r="A8" s="74" t="s">
        <v>188</v>
      </c>
      <c r="B8" s="75">
        <f>'Cena implementace+PAP'!E8</f>
        <v>0</v>
      </c>
      <c r="C8" s="69">
        <f>0.21*B8</f>
        <v>0</v>
      </c>
      <c r="D8" s="76">
        <f>B8+C8</f>
        <v>0</v>
      </c>
    </row>
    <row r="9" spans="1:4" ht="30" customHeight="1">
      <c r="A9" s="74" t="s">
        <v>176</v>
      </c>
      <c r="B9" s="75">
        <f>'Cena implementace+PAP'!F8</f>
        <v>0</v>
      </c>
      <c r="C9" s="69">
        <f>0.21*B9</f>
        <v>0</v>
      </c>
      <c r="D9" s="76">
        <f>B9+C9</f>
        <v>0</v>
      </c>
    </row>
    <row r="10" spans="1:4" ht="29">
      <c r="A10" s="77" t="s">
        <v>157</v>
      </c>
      <c r="B10" s="78">
        <f>B12+B11</f>
        <v>0</v>
      </c>
      <c r="C10" s="69">
        <f aca="true" t="shared" si="0" ref="C10:C14">0.21*B10</f>
        <v>0</v>
      </c>
      <c r="D10" s="76">
        <f aca="true" t="shared" si="1" ref="D10:D14">B10+C10</f>
        <v>0</v>
      </c>
    </row>
    <row r="11" spans="1:4" ht="15">
      <c r="A11" s="74" t="s">
        <v>189</v>
      </c>
      <c r="B11" s="71">
        <f>'Cena licencí pro IS MACH'!I27</f>
        <v>0</v>
      </c>
      <c r="C11" s="69">
        <f t="shared" si="0"/>
        <v>0</v>
      </c>
      <c r="D11" s="76">
        <f t="shared" si="1"/>
        <v>0</v>
      </c>
    </row>
    <row r="12" spans="1:4" ht="31.5" customHeight="1">
      <c r="A12" s="74" t="s">
        <v>156</v>
      </c>
      <c r="B12" s="75">
        <f>'Cena Služeb provozu'!K26</f>
        <v>0</v>
      </c>
      <c r="C12" s="69">
        <f t="shared" si="0"/>
        <v>0</v>
      </c>
      <c r="D12" s="76">
        <f t="shared" si="1"/>
        <v>0</v>
      </c>
    </row>
    <row r="13" spans="1:4" ht="30.75" customHeight="1">
      <c r="A13" s="79" t="s">
        <v>158</v>
      </c>
      <c r="B13" s="78">
        <f>'Cena Služeb rozvoje'!E3</f>
        <v>0</v>
      </c>
      <c r="C13" s="69">
        <f t="shared" si="0"/>
        <v>0</v>
      </c>
      <c r="D13" s="76">
        <f t="shared" si="1"/>
        <v>0</v>
      </c>
    </row>
    <row r="14" spans="1:4" ht="30.75" customHeight="1" thickBot="1">
      <c r="A14" s="80" t="s">
        <v>169</v>
      </c>
      <c r="B14" s="81">
        <f>'Cena Exitu'!F5</f>
        <v>0</v>
      </c>
      <c r="C14" s="69">
        <f t="shared" si="0"/>
        <v>0</v>
      </c>
      <c r="D14" s="76">
        <f t="shared" si="1"/>
        <v>0</v>
      </c>
    </row>
    <row r="15" spans="1:4" ht="15" thickBot="1">
      <c r="A15" s="82" t="s">
        <v>2</v>
      </c>
      <c r="B15" s="83">
        <f>SUM(B6+B10+B13+B14)</f>
        <v>0</v>
      </c>
      <c r="C15" s="84">
        <f>SUM(C6+C10+C13+C14)</f>
        <v>0</v>
      </c>
      <c r="D15" s="84">
        <f>SUM(D6+D10+D13+D14)</f>
        <v>0</v>
      </c>
    </row>
    <row r="18" spans="1:4" ht="15">
      <c r="A18" s="216"/>
      <c r="B18" s="216"/>
      <c r="C18" s="216"/>
      <c r="D18" s="216"/>
    </row>
  </sheetData>
  <mergeCells count="4">
    <mergeCell ref="A4:D4"/>
    <mergeCell ref="A1:D1"/>
    <mergeCell ref="A2:D2"/>
    <mergeCell ref="A18:D18"/>
  </mergeCells>
  <printOptions/>
  <pageMargins left="0.7" right="0.7" top="0.787401575" bottom="0.787401575" header="0.3" footer="0.3"/>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31"/>
  <sheetViews>
    <sheetView zoomScale="85" zoomScaleNormal="85" workbookViewId="0" topLeftCell="B1">
      <selection activeCell="H1" sqref="H1"/>
    </sheetView>
  </sheetViews>
  <sheetFormatPr defaultColWidth="9.140625" defaultRowHeight="15"/>
  <cols>
    <col min="1" max="1" width="58.140625" style="7" bestFit="1" customWidth="1"/>
    <col min="2" max="2" width="31.421875" style="7" customWidth="1"/>
    <col min="3" max="4" width="26.8515625" style="7" customWidth="1"/>
    <col min="5" max="5" width="9.140625" style="2" bestFit="1" customWidth="1"/>
    <col min="6" max="7" width="18.57421875" style="0" customWidth="1"/>
    <col min="8" max="9" width="18.00390625" style="0" customWidth="1"/>
    <col min="10" max="11" width="18.57421875" style="0" customWidth="1"/>
    <col min="12" max="12" width="16.421875" style="0" bestFit="1" customWidth="1"/>
  </cols>
  <sheetData>
    <row r="1" spans="1:12" ht="87.5" thickBot="1">
      <c r="A1" s="85" t="s">
        <v>10</v>
      </c>
      <c r="B1" s="86" t="s">
        <v>11</v>
      </c>
      <c r="C1" s="86" t="s">
        <v>6</v>
      </c>
      <c r="D1" s="86" t="s">
        <v>4</v>
      </c>
      <c r="E1" s="87" t="s">
        <v>3</v>
      </c>
      <c r="F1" s="88" t="s">
        <v>177</v>
      </c>
      <c r="G1" s="88" t="s">
        <v>178</v>
      </c>
      <c r="H1" s="88" t="s">
        <v>190</v>
      </c>
      <c r="I1" s="88" t="s">
        <v>191</v>
      </c>
      <c r="J1" s="88" t="s">
        <v>192</v>
      </c>
      <c r="K1" s="88" t="s">
        <v>7</v>
      </c>
      <c r="L1" s="89" t="s">
        <v>193</v>
      </c>
    </row>
    <row r="2" spans="1:12" ht="15.75" customHeight="1" thickBot="1">
      <c r="A2" s="217" t="s">
        <v>14</v>
      </c>
      <c r="B2" s="218"/>
      <c r="C2" s="218"/>
      <c r="D2" s="218"/>
      <c r="E2" s="218"/>
      <c r="F2" s="218"/>
      <c r="G2" s="218"/>
      <c r="H2" s="218"/>
      <c r="I2" s="218"/>
      <c r="J2" s="218"/>
      <c r="K2" s="218"/>
      <c r="L2" s="219"/>
    </row>
    <row r="3" spans="1:12" ht="15">
      <c r="A3" s="90" t="s">
        <v>9</v>
      </c>
      <c r="B3" s="91"/>
      <c r="C3" s="91"/>
      <c r="D3" s="91"/>
      <c r="E3" s="92"/>
      <c r="F3" s="93"/>
      <c r="G3" s="6">
        <f>E3*F3</f>
        <v>0</v>
      </c>
      <c r="H3" s="93"/>
      <c r="I3" s="6">
        <f>3*H3</f>
        <v>0</v>
      </c>
      <c r="J3" s="6">
        <f>(E3*F3)+I3</f>
        <v>0</v>
      </c>
      <c r="K3" s="6">
        <f>0.21*J3</f>
        <v>0</v>
      </c>
      <c r="L3" s="11">
        <f>1.21*J3</f>
        <v>0</v>
      </c>
    </row>
    <row r="4" spans="1:12" ht="15">
      <c r="A4" s="90" t="s">
        <v>9</v>
      </c>
      <c r="B4" s="94"/>
      <c r="C4" s="94"/>
      <c r="D4" s="94"/>
      <c r="E4" s="95"/>
      <c r="F4" s="96"/>
      <c r="G4" s="97">
        <f>E4*F4</f>
        <v>0</v>
      </c>
      <c r="H4" s="96"/>
      <c r="I4" s="6">
        <f aca="true" t="shared" si="0" ref="I4:I26">3*H4</f>
        <v>0</v>
      </c>
      <c r="J4" s="6">
        <f aca="true" t="shared" si="1" ref="J4:J26">(E4*F4)+I4</f>
        <v>0</v>
      </c>
      <c r="K4" s="6">
        <f>0.21*J4</f>
        <v>0</v>
      </c>
      <c r="L4" s="11">
        <f>1.21*J4</f>
        <v>0</v>
      </c>
    </row>
    <row r="5" spans="1:12" ht="15">
      <c r="A5" s="90" t="s">
        <v>9</v>
      </c>
      <c r="B5" s="94"/>
      <c r="C5" s="94"/>
      <c r="D5" s="94"/>
      <c r="E5" s="95"/>
      <c r="F5" s="96"/>
      <c r="G5" s="97">
        <f aca="true" t="shared" si="2" ref="G5:G26">E5*F5</f>
        <v>0</v>
      </c>
      <c r="H5" s="96"/>
      <c r="I5" s="6">
        <f t="shared" si="0"/>
        <v>0</v>
      </c>
      <c r="J5" s="6">
        <f t="shared" si="1"/>
        <v>0</v>
      </c>
      <c r="K5" s="6">
        <f>0.21*J5</f>
        <v>0</v>
      </c>
      <c r="L5" s="11">
        <f>1.21*J5</f>
        <v>0</v>
      </c>
    </row>
    <row r="6" spans="1:12" ht="15">
      <c r="A6" s="90" t="s">
        <v>9</v>
      </c>
      <c r="B6" s="94"/>
      <c r="C6" s="94"/>
      <c r="D6" s="94"/>
      <c r="E6" s="95"/>
      <c r="F6" s="96"/>
      <c r="G6" s="97">
        <f t="shared" si="2"/>
        <v>0</v>
      </c>
      <c r="H6" s="96"/>
      <c r="I6" s="6">
        <f t="shared" si="0"/>
        <v>0</v>
      </c>
      <c r="J6" s="6">
        <f t="shared" si="1"/>
        <v>0</v>
      </c>
      <c r="K6" s="6">
        <f>0.21*J6</f>
        <v>0</v>
      </c>
      <c r="L6" s="11">
        <f>1.21*J6</f>
        <v>0</v>
      </c>
    </row>
    <row r="7" spans="1:12" ht="15">
      <c r="A7" s="90" t="s">
        <v>9</v>
      </c>
      <c r="B7" s="94"/>
      <c r="C7" s="94"/>
      <c r="D7" s="94"/>
      <c r="E7" s="95"/>
      <c r="F7" s="96"/>
      <c r="G7" s="97">
        <f t="shared" si="2"/>
        <v>0</v>
      </c>
      <c r="H7" s="96"/>
      <c r="I7" s="6">
        <f t="shared" si="0"/>
        <v>0</v>
      </c>
      <c r="J7" s="6">
        <f t="shared" si="1"/>
        <v>0</v>
      </c>
      <c r="K7" s="6">
        <f>0.21*J7</f>
        <v>0</v>
      </c>
      <c r="L7" s="11">
        <f>1.21*J7</f>
        <v>0</v>
      </c>
    </row>
    <row r="8" spans="1:12" ht="15">
      <c r="A8" s="90" t="s">
        <v>9</v>
      </c>
      <c r="B8" s="94"/>
      <c r="C8" s="94"/>
      <c r="D8" s="94"/>
      <c r="E8" s="95"/>
      <c r="F8" s="96"/>
      <c r="G8" s="97">
        <f t="shared" si="2"/>
        <v>0</v>
      </c>
      <c r="H8" s="96"/>
      <c r="I8" s="6">
        <f t="shared" si="0"/>
        <v>0</v>
      </c>
      <c r="J8" s="6">
        <f t="shared" si="1"/>
        <v>0</v>
      </c>
      <c r="K8" s="6">
        <f aca="true" t="shared" si="3" ref="K8:K12">0.21*J8</f>
        <v>0</v>
      </c>
      <c r="L8" s="11">
        <f aca="true" t="shared" si="4" ref="L8:L12">1.21*J8</f>
        <v>0</v>
      </c>
    </row>
    <row r="9" spans="1:12" ht="15">
      <c r="A9" s="90" t="s">
        <v>9</v>
      </c>
      <c r="B9" s="94"/>
      <c r="C9" s="94"/>
      <c r="D9" s="94"/>
      <c r="E9" s="95"/>
      <c r="F9" s="96"/>
      <c r="G9" s="97">
        <f t="shared" si="2"/>
        <v>0</v>
      </c>
      <c r="H9" s="96"/>
      <c r="I9" s="6">
        <f t="shared" si="0"/>
        <v>0</v>
      </c>
      <c r="J9" s="6">
        <f t="shared" si="1"/>
        <v>0</v>
      </c>
      <c r="K9" s="6">
        <f t="shared" si="3"/>
        <v>0</v>
      </c>
      <c r="L9" s="11">
        <f t="shared" si="4"/>
        <v>0</v>
      </c>
    </row>
    <row r="10" spans="1:12" ht="15">
      <c r="A10" s="90" t="s">
        <v>9</v>
      </c>
      <c r="B10" s="94"/>
      <c r="C10" s="94"/>
      <c r="D10" s="94"/>
      <c r="E10" s="95"/>
      <c r="F10" s="96"/>
      <c r="G10" s="97">
        <f t="shared" si="2"/>
        <v>0</v>
      </c>
      <c r="H10" s="96"/>
      <c r="I10" s="6">
        <f t="shared" si="0"/>
        <v>0</v>
      </c>
      <c r="J10" s="6">
        <f t="shared" si="1"/>
        <v>0</v>
      </c>
      <c r="K10" s="6">
        <f t="shared" si="3"/>
        <v>0</v>
      </c>
      <c r="L10" s="11">
        <f t="shared" si="4"/>
        <v>0</v>
      </c>
    </row>
    <row r="11" spans="1:12" ht="15">
      <c r="A11" s="90" t="s">
        <v>9</v>
      </c>
      <c r="B11" s="94"/>
      <c r="C11" s="94"/>
      <c r="D11" s="94"/>
      <c r="E11" s="95"/>
      <c r="F11" s="96"/>
      <c r="G11" s="97">
        <f t="shared" si="2"/>
        <v>0</v>
      </c>
      <c r="H11" s="96"/>
      <c r="I11" s="6">
        <f t="shared" si="0"/>
        <v>0</v>
      </c>
      <c r="J11" s="6">
        <f t="shared" si="1"/>
        <v>0</v>
      </c>
      <c r="K11" s="6">
        <f t="shared" si="3"/>
        <v>0</v>
      </c>
      <c r="L11" s="11">
        <f t="shared" si="4"/>
        <v>0</v>
      </c>
    </row>
    <row r="12" spans="1:12" ht="15">
      <c r="A12" s="90" t="s">
        <v>9</v>
      </c>
      <c r="B12" s="94"/>
      <c r="C12" s="94"/>
      <c r="D12" s="94"/>
      <c r="E12" s="95"/>
      <c r="F12" s="96"/>
      <c r="G12" s="97">
        <f t="shared" si="2"/>
        <v>0</v>
      </c>
      <c r="H12" s="96"/>
      <c r="I12" s="6">
        <f t="shared" si="0"/>
        <v>0</v>
      </c>
      <c r="J12" s="6">
        <f t="shared" si="1"/>
        <v>0</v>
      </c>
      <c r="K12" s="6">
        <f t="shared" si="3"/>
        <v>0</v>
      </c>
      <c r="L12" s="11">
        <f t="shared" si="4"/>
        <v>0</v>
      </c>
    </row>
    <row r="13" spans="1:12" ht="15">
      <c r="A13" s="90" t="s">
        <v>9</v>
      </c>
      <c r="B13" s="94"/>
      <c r="C13" s="94"/>
      <c r="D13" s="94"/>
      <c r="E13" s="95"/>
      <c r="F13" s="96"/>
      <c r="G13" s="97">
        <f t="shared" si="2"/>
        <v>0</v>
      </c>
      <c r="H13" s="96"/>
      <c r="I13" s="6">
        <f t="shared" si="0"/>
        <v>0</v>
      </c>
      <c r="J13" s="6">
        <f t="shared" si="1"/>
        <v>0</v>
      </c>
      <c r="K13" s="6">
        <f aca="true" t="shared" si="5" ref="K13:K26">0.21*J13</f>
        <v>0</v>
      </c>
      <c r="L13" s="11">
        <f aca="true" t="shared" si="6" ref="L13:L26">1.21*J13</f>
        <v>0</v>
      </c>
    </row>
    <row r="14" spans="1:12" ht="15">
      <c r="A14" s="90" t="s">
        <v>9</v>
      </c>
      <c r="B14" s="94"/>
      <c r="C14" s="94"/>
      <c r="D14" s="94"/>
      <c r="E14" s="95"/>
      <c r="F14" s="96"/>
      <c r="G14" s="97">
        <f t="shared" si="2"/>
        <v>0</v>
      </c>
      <c r="H14" s="96"/>
      <c r="I14" s="6">
        <f t="shared" si="0"/>
        <v>0</v>
      </c>
      <c r="J14" s="6">
        <f t="shared" si="1"/>
        <v>0</v>
      </c>
      <c r="K14" s="6">
        <f t="shared" si="5"/>
        <v>0</v>
      </c>
      <c r="L14" s="11">
        <f t="shared" si="6"/>
        <v>0</v>
      </c>
    </row>
    <row r="15" spans="1:12" ht="15">
      <c r="A15" s="90" t="s">
        <v>9</v>
      </c>
      <c r="B15" s="94"/>
      <c r="C15" s="94"/>
      <c r="D15" s="94"/>
      <c r="E15" s="95"/>
      <c r="F15" s="96"/>
      <c r="G15" s="97">
        <f t="shared" si="2"/>
        <v>0</v>
      </c>
      <c r="H15" s="96"/>
      <c r="I15" s="6">
        <f t="shared" si="0"/>
        <v>0</v>
      </c>
      <c r="J15" s="6">
        <f t="shared" si="1"/>
        <v>0</v>
      </c>
      <c r="K15" s="6">
        <f t="shared" si="5"/>
        <v>0</v>
      </c>
      <c r="L15" s="11">
        <f t="shared" si="6"/>
        <v>0</v>
      </c>
    </row>
    <row r="16" spans="1:12" ht="15">
      <c r="A16" s="90" t="s">
        <v>9</v>
      </c>
      <c r="B16" s="94"/>
      <c r="C16" s="94"/>
      <c r="D16" s="94"/>
      <c r="E16" s="95"/>
      <c r="F16" s="96"/>
      <c r="G16" s="97">
        <f t="shared" si="2"/>
        <v>0</v>
      </c>
      <c r="H16" s="96"/>
      <c r="I16" s="6">
        <f t="shared" si="0"/>
        <v>0</v>
      </c>
      <c r="J16" s="6">
        <f t="shared" si="1"/>
        <v>0</v>
      </c>
      <c r="K16" s="6">
        <f t="shared" si="5"/>
        <v>0</v>
      </c>
      <c r="L16" s="11">
        <f t="shared" si="6"/>
        <v>0</v>
      </c>
    </row>
    <row r="17" spans="1:12" ht="15">
      <c r="A17" s="90" t="s">
        <v>9</v>
      </c>
      <c r="B17" s="94"/>
      <c r="C17" s="94"/>
      <c r="D17" s="94"/>
      <c r="E17" s="95"/>
      <c r="F17" s="96"/>
      <c r="G17" s="97">
        <f t="shared" si="2"/>
        <v>0</v>
      </c>
      <c r="H17" s="96"/>
      <c r="I17" s="6">
        <f t="shared" si="0"/>
        <v>0</v>
      </c>
      <c r="J17" s="6">
        <f t="shared" si="1"/>
        <v>0</v>
      </c>
      <c r="K17" s="6">
        <f t="shared" si="5"/>
        <v>0</v>
      </c>
      <c r="L17" s="11">
        <f t="shared" si="6"/>
        <v>0</v>
      </c>
    </row>
    <row r="18" spans="1:12" ht="15">
      <c r="A18" s="90" t="s">
        <v>9</v>
      </c>
      <c r="B18" s="94"/>
      <c r="C18" s="94"/>
      <c r="D18" s="94"/>
      <c r="E18" s="95"/>
      <c r="F18" s="96"/>
      <c r="G18" s="97">
        <f t="shared" si="2"/>
        <v>0</v>
      </c>
      <c r="H18" s="96"/>
      <c r="I18" s="6">
        <f t="shared" si="0"/>
        <v>0</v>
      </c>
      <c r="J18" s="6">
        <f t="shared" si="1"/>
        <v>0</v>
      </c>
      <c r="K18" s="6">
        <f t="shared" si="5"/>
        <v>0</v>
      </c>
      <c r="L18" s="11">
        <f t="shared" si="6"/>
        <v>0</v>
      </c>
    </row>
    <row r="19" spans="1:12" ht="15">
      <c r="A19" s="90" t="s">
        <v>9</v>
      </c>
      <c r="B19" s="94"/>
      <c r="C19" s="94"/>
      <c r="D19" s="94"/>
      <c r="E19" s="95"/>
      <c r="F19" s="96"/>
      <c r="G19" s="97">
        <f t="shared" si="2"/>
        <v>0</v>
      </c>
      <c r="H19" s="96"/>
      <c r="I19" s="6">
        <f t="shared" si="0"/>
        <v>0</v>
      </c>
      <c r="J19" s="6">
        <f t="shared" si="1"/>
        <v>0</v>
      </c>
      <c r="K19" s="6">
        <f t="shared" si="5"/>
        <v>0</v>
      </c>
      <c r="L19" s="11">
        <f t="shared" si="6"/>
        <v>0</v>
      </c>
    </row>
    <row r="20" spans="1:12" ht="15">
      <c r="A20" s="90" t="s">
        <v>9</v>
      </c>
      <c r="B20" s="94"/>
      <c r="C20" s="94"/>
      <c r="D20" s="94"/>
      <c r="E20" s="95"/>
      <c r="F20" s="96"/>
      <c r="G20" s="97">
        <f t="shared" si="2"/>
        <v>0</v>
      </c>
      <c r="H20" s="96"/>
      <c r="I20" s="6">
        <f t="shared" si="0"/>
        <v>0</v>
      </c>
      <c r="J20" s="6">
        <f t="shared" si="1"/>
        <v>0</v>
      </c>
      <c r="K20" s="6">
        <f t="shared" si="5"/>
        <v>0</v>
      </c>
      <c r="L20" s="11">
        <f t="shared" si="6"/>
        <v>0</v>
      </c>
    </row>
    <row r="21" spans="1:12" ht="15">
      <c r="A21" s="90" t="s">
        <v>9</v>
      </c>
      <c r="B21" s="94"/>
      <c r="C21" s="94"/>
      <c r="D21" s="94"/>
      <c r="E21" s="95"/>
      <c r="F21" s="96"/>
      <c r="G21" s="97">
        <f t="shared" si="2"/>
        <v>0</v>
      </c>
      <c r="H21" s="96"/>
      <c r="I21" s="6">
        <f t="shared" si="0"/>
        <v>0</v>
      </c>
      <c r="J21" s="6">
        <f t="shared" si="1"/>
        <v>0</v>
      </c>
      <c r="K21" s="6">
        <f t="shared" si="5"/>
        <v>0</v>
      </c>
      <c r="L21" s="11">
        <f t="shared" si="6"/>
        <v>0</v>
      </c>
    </row>
    <row r="22" spans="1:12" ht="15">
      <c r="A22" s="90" t="s">
        <v>9</v>
      </c>
      <c r="B22" s="94"/>
      <c r="C22" s="94"/>
      <c r="D22" s="94"/>
      <c r="E22" s="95"/>
      <c r="F22" s="96"/>
      <c r="G22" s="97">
        <f t="shared" si="2"/>
        <v>0</v>
      </c>
      <c r="H22" s="96"/>
      <c r="I22" s="6">
        <f t="shared" si="0"/>
        <v>0</v>
      </c>
      <c r="J22" s="6">
        <f t="shared" si="1"/>
        <v>0</v>
      </c>
      <c r="K22" s="6">
        <f t="shared" si="5"/>
        <v>0</v>
      </c>
      <c r="L22" s="11">
        <f t="shared" si="6"/>
        <v>0</v>
      </c>
    </row>
    <row r="23" spans="1:12" ht="15">
      <c r="A23" s="90" t="s">
        <v>9</v>
      </c>
      <c r="B23" s="94"/>
      <c r="C23" s="94"/>
      <c r="D23" s="94"/>
      <c r="E23" s="95"/>
      <c r="F23" s="96"/>
      <c r="G23" s="97">
        <f t="shared" si="2"/>
        <v>0</v>
      </c>
      <c r="H23" s="96"/>
      <c r="I23" s="6">
        <f t="shared" si="0"/>
        <v>0</v>
      </c>
      <c r="J23" s="6">
        <f t="shared" si="1"/>
        <v>0</v>
      </c>
      <c r="K23" s="6">
        <f t="shared" si="5"/>
        <v>0</v>
      </c>
      <c r="L23" s="11">
        <f t="shared" si="6"/>
        <v>0</v>
      </c>
    </row>
    <row r="24" spans="1:12" ht="15">
      <c r="A24" s="90" t="s">
        <v>9</v>
      </c>
      <c r="B24" s="94"/>
      <c r="C24" s="94"/>
      <c r="D24" s="94"/>
      <c r="E24" s="95"/>
      <c r="F24" s="96"/>
      <c r="G24" s="97">
        <f t="shared" si="2"/>
        <v>0</v>
      </c>
      <c r="H24" s="96"/>
      <c r="I24" s="6">
        <f t="shared" si="0"/>
        <v>0</v>
      </c>
      <c r="J24" s="6">
        <f t="shared" si="1"/>
        <v>0</v>
      </c>
      <c r="K24" s="6">
        <f t="shared" si="5"/>
        <v>0</v>
      </c>
      <c r="L24" s="11">
        <f t="shared" si="6"/>
        <v>0</v>
      </c>
    </row>
    <row r="25" spans="1:12" ht="15">
      <c r="A25" s="90" t="s">
        <v>9</v>
      </c>
      <c r="B25" s="94"/>
      <c r="C25" s="94"/>
      <c r="D25" s="94"/>
      <c r="E25" s="95"/>
      <c r="F25" s="96"/>
      <c r="G25" s="97">
        <f t="shared" si="2"/>
        <v>0</v>
      </c>
      <c r="H25" s="96"/>
      <c r="I25" s="6">
        <f t="shared" si="0"/>
        <v>0</v>
      </c>
      <c r="J25" s="6">
        <f t="shared" si="1"/>
        <v>0</v>
      </c>
      <c r="K25" s="6">
        <f t="shared" si="5"/>
        <v>0</v>
      </c>
      <c r="L25" s="11">
        <f t="shared" si="6"/>
        <v>0</v>
      </c>
    </row>
    <row r="26" spans="1:12" ht="15" thickBot="1">
      <c r="A26" s="90" t="s">
        <v>9</v>
      </c>
      <c r="B26" s="94"/>
      <c r="C26" s="94"/>
      <c r="D26" s="94"/>
      <c r="E26" s="95"/>
      <c r="F26" s="96"/>
      <c r="G26" s="97">
        <f t="shared" si="2"/>
        <v>0</v>
      </c>
      <c r="H26" s="96"/>
      <c r="I26" s="6">
        <f t="shared" si="0"/>
        <v>0</v>
      </c>
      <c r="J26" s="6">
        <f t="shared" si="1"/>
        <v>0</v>
      </c>
      <c r="K26" s="6">
        <f t="shared" si="5"/>
        <v>0</v>
      </c>
      <c r="L26" s="11">
        <f t="shared" si="6"/>
        <v>0</v>
      </c>
    </row>
    <row r="27" spans="1:12" ht="30" customHeight="1" thickBot="1">
      <c r="A27" s="220" t="s">
        <v>194</v>
      </c>
      <c r="B27" s="221"/>
      <c r="C27" s="221"/>
      <c r="D27" s="221"/>
      <c r="E27" s="221"/>
      <c r="F27" s="222"/>
      <c r="G27" s="98">
        <f aca="true" t="shared" si="7" ref="G27:L27">SUM(G3:G26)</f>
        <v>0</v>
      </c>
      <c r="H27" s="99">
        <f t="shared" si="7"/>
        <v>0</v>
      </c>
      <c r="I27" s="98">
        <f t="shared" si="7"/>
        <v>0</v>
      </c>
      <c r="J27" s="99">
        <f t="shared" si="7"/>
        <v>0</v>
      </c>
      <c r="K27" s="99">
        <f t="shared" si="7"/>
        <v>0</v>
      </c>
      <c r="L27" s="100">
        <f t="shared" si="7"/>
        <v>0</v>
      </c>
    </row>
    <row r="29" ht="15">
      <c r="A29" s="8" t="s">
        <v>12</v>
      </c>
    </row>
    <row r="30" spans="1:2" ht="15" thickBot="1">
      <c r="A30" s="12"/>
      <c r="B30" s="25"/>
    </row>
    <row r="31" ht="29.5" thickBot="1">
      <c r="A31" s="15" t="s">
        <v>27</v>
      </c>
    </row>
  </sheetData>
  <mergeCells count="2">
    <mergeCell ref="A2:L2"/>
    <mergeCell ref="A27:F27"/>
  </mergeCells>
  <printOptions/>
  <pageMargins left="0.7" right="0.7" top="0.787401575" bottom="0.787401575" header="0.3" footer="0.3"/>
  <pageSetup fitToHeight="1" fitToWidth="1" horizontalDpi="600" verticalDpi="600" orientation="landscape" paperSize="9" scale="46"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17"/>
  <sheetViews>
    <sheetView workbookViewId="0" topLeftCell="A1">
      <selection activeCell="B11" sqref="B11"/>
    </sheetView>
  </sheetViews>
  <sheetFormatPr defaultColWidth="9.140625" defaultRowHeight="15"/>
  <cols>
    <col min="1" max="1" width="57.57421875" style="0" customWidth="1"/>
    <col min="2" max="4" width="31.140625" style="0" customWidth="1"/>
    <col min="5" max="5" width="25.00390625" style="0" customWidth="1"/>
    <col min="6" max="6" width="21.421875" style="0" customWidth="1"/>
    <col min="7" max="7" width="18.00390625" style="0" customWidth="1"/>
    <col min="8" max="8" width="17.57421875" style="0" customWidth="1"/>
  </cols>
  <sheetData>
    <row r="1" spans="1:8" ht="58.5" thickBot="1">
      <c r="A1" s="27" t="s">
        <v>8</v>
      </c>
      <c r="B1" s="28" t="s">
        <v>195</v>
      </c>
      <c r="C1" s="28" t="s">
        <v>17</v>
      </c>
      <c r="D1" s="28" t="s">
        <v>18</v>
      </c>
      <c r="E1" s="28" t="s">
        <v>196</v>
      </c>
      <c r="F1" s="28" t="s">
        <v>197</v>
      </c>
      <c r="G1" s="28" t="s">
        <v>7</v>
      </c>
      <c r="H1" s="101" t="s">
        <v>107</v>
      </c>
    </row>
    <row r="2" spans="1:8" ht="15" thickBot="1">
      <c r="A2" s="176" t="s">
        <v>212</v>
      </c>
      <c r="B2" s="177"/>
      <c r="C2" s="178"/>
      <c r="D2" s="177"/>
      <c r="E2" s="179">
        <f>E3+E6</f>
        <v>0</v>
      </c>
      <c r="F2" s="179"/>
      <c r="G2" s="179">
        <f aca="true" t="shared" si="0" ref="G2:G6">0.21*E2</f>
        <v>0</v>
      </c>
      <c r="H2" s="180">
        <f aca="true" t="shared" si="1" ref="H2:H6">E2+G2</f>
        <v>0</v>
      </c>
    </row>
    <row r="3" spans="1:8" ht="29">
      <c r="A3" s="181" t="s">
        <v>213</v>
      </c>
      <c r="B3" s="205"/>
      <c r="C3" s="206">
        <f>C4+C5</f>
        <v>0</v>
      </c>
      <c r="D3" s="182"/>
      <c r="E3" s="183">
        <f>C3</f>
        <v>0</v>
      </c>
      <c r="F3" s="183"/>
      <c r="G3" s="183">
        <f t="shared" si="0"/>
        <v>0</v>
      </c>
      <c r="H3" s="184">
        <f t="shared" si="1"/>
        <v>0</v>
      </c>
    </row>
    <row r="4" spans="1:8" ht="15">
      <c r="A4" s="185" t="s">
        <v>106</v>
      </c>
      <c r="B4" s="207"/>
      <c r="C4" s="208"/>
      <c r="D4" s="186"/>
      <c r="E4" s="113"/>
      <c r="F4" s="113"/>
      <c r="G4" s="113"/>
      <c r="H4" s="114"/>
    </row>
    <row r="5" spans="1:8" ht="15">
      <c r="A5" s="185" t="s">
        <v>155</v>
      </c>
      <c r="B5" s="207"/>
      <c r="C5" s="208"/>
      <c r="D5" s="186"/>
      <c r="E5" s="113"/>
      <c r="F5" s="113"/>
      <c r="G5" s="113"/>
      <c r="H5" s="114"/>
    </row>
    <row r="6" spans="1:8" ht="29.5" thickBot="1">
      <c r="A6" s="187" t="s">
        <v>214</v>
      </c>
      <c r="B6" s="209"/>
      <c r="C6" s="210"/>
      <c r="D6" s="188"/>
      <c r="E6" s="113">
        <f>C6</f>
        <v>0</v>
      </c>
      <c r="F6" s="113"/>
      <c r="G6" s="113">
        <f t="shared" si="0"/>
        <v>0</v>
      </c>
      <c r="H6" s="114">
        <f t="shared" si="1"/>
        <v>0</v>
      </c>
    </row>
    <row r="7" spans="1:8" ht="15" thickBot="1">
      <c r="A7" s="163" t="s">
        <v>215</v>
      </c>
      <c r="B7" s="189"/>
      <c r="C7" s="167"/>
      <c r="D7" s="190">
        <v>12</v>
      </c>
      <c r="E7" s="167"/>
      <c r="F7" s="167">
        <f>D7*B7</f>
        <v>0</v>
      </c>
      <c r="G7" s="45">
        <f>0.21*F7</f>
        <v>0</v>
      </c>
      <c r="H7" s="46">
        <f>F7+G7</f>
        <v>0</v>
      </c>
    </row>
    <row r="8" spans="1:8" ht="15" thickBot="1">
      <c r="A8" s="191" t="s">
        <v>216</v>
      </c>
      <c r="B8" s="192"/>
      <c r="C8" s="193"/>
      <c r="D8" s="192"/>
      <c r="E8" s="194">
        <f>E2</f>
        <v>0</v>
      </c>
      <c r="F8" s="194">
        <f>F7</f>
        <v>0</v>
      </c>
      <c r="G8" s="195">
        <f>0.21*E8+0.21*F7</f>
        <v>0</v>
      </c>
      <c r="H8" s="196">
        <f>H2+H7</f>
        <v>0</v>
      </c>
    </row>
    <row r="10" ht="15">
      <c r="A10" s="8" t="s">
        <v>12</v>
      </c>
    </row>
    <row r="11" ht="15" thickBot="1">
      <c r="A11" s="12"/>
    </row>
    <row r="12" ht="29.5" thickBot="1">
      <c r="A12" s="15" t="s">
        <v>28</v>
      </c>
    </row>
    <row r="14" ht="15">
      <c r="A14" s="197" t="s">
        <v>159</v>
      </c>
    </row>
    <row r="17" ht="15">
      <c r="B17" s="23"/>
    </row>
  </sheetData>
  <dataValidations count="1">
    <dataValidation type="whole" operator="lessThanOrEqual" allowBlank="1" showInputMessage="1" showErrorMessage="1" sqref="E7:F7">
      <formula1>0.7*G8</formula1>
    </dataValidation>
  </dataValidations>
  <printOptions/>
  <pageMargins left="0.7" right="0.7" top="0.787401575" bottom="0.787401575" header="0.3" footer="0.3"/>
  <pageSetup fitToHeight="1" fitToWidth="1" horizontalDpi="600" verticalDpi="600" orientation="landscape" paperSize="9" scale="56" r:id="rId1"/>
  <ignoredErrors>
    <ignoredError sqref="G7"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39"/>
  <sheetViews>
    <sheetView workbookViewId="0" topLeftCell="A1">
      <selection activeCell="B11" sqref="B11"/>
    </sheetView>
  </sheetViews>
  <sheetFormatPr defaultColWidth="9.140625" defaultRowHeight="15"/>
  <cols>
    <col min="1" max="1" width="31.57421875" style="3" customWidth="1"/>
    <col min="2" max="9" width="29.421875" style="3" customWidth="1"/>
  </cols>
  <sheetData>
    <row r="1" spans="1:9" ht="44" thickBot="1">
      <c r="A1" s="102"/>
      <c r="B1" s="103" t="s">
        <v>198</v>
      </c>
      <c r="C1" s="104" t="s">
        <v>217</v>
      </c>
      <c r="D1" s="105" t="s">
        <v>199</v>
      </c>
      <c r="E1" s="104" t="s">
        <v>200</v>
      </c>
      <c r="F1" s="105" t="s">
        <v>201</v>
      </c>
      <c r="G1" s="104" t="s">
        <v>202</v>
      </c>
      <c r="H1" s="105" t="s">
        <v>203</v>
      </c>
      <c r="I1" s="104" t="s">
        <v>204</v>
      </c>
    </row>
    <row r="2" spans="1:9" ht="15" thickBot="1">
      <c r="A2" s="21" t="s">
        <v>57</v>
      </c>
      <c r="B2" s="19">
        <f aca="true" t="shared" si="0" ref="B2:I2">SUM(B4:B34)</f>
        <v>0</v>
      </c>
      <c r="C2" s="19">
        <f t="shared" si="0"/>
        <v>0</v>
      </c>
      <c r="D2" s="19">
        <f t="shared" si="0"/>
        <v>0</v>
      </c>
      <c r="E2" s="19">
        <f t="shared" si="0"/>
        <v>0</v>
      </c>
      <c r="F2" s="19">
        <f t="shared" si="0"/>
        <v>0</v>
      </c>
      <c r="G2" s="19">
        <f t="shared" si="0"/>
        <v>0</v>
      </c>
      <c r="H2" s="19">
        <f t="shared" si="0"/>
        <v>0</v>
      </c>
      <c r="I2" s="20">
        <f t="shared" si="0"/>
        <v>0</v>
      </c>
    </row>
    <row r="3" spans="1:9" ht="29">
      <c r="A3" s="16" t="s">
        <v>58</v>
      </c>
      <c r="B3" s="225" t="s">
        <v>59</v>
      </c>
      <c r="C3" s="226"/>
      <c r="D3" s="226"/>
      <c r="E3" s="226"/>
      <c r="F3" s="226"/>
      <c r="G3" s="226"/>
      <c r="H3" s="226"/>
      <c r="I3" s="227"/>
    </row>
    <row r="4" spans="1:9" ht="15">
      <c r="A4" s="17" t="s">
        <v>60</v>
      </c>
      <c r="B4" s="211"/>
      <c r="C4" s="211"/>
      <c r="D4" s="211"/>
      <c r="E4" s="211"/>
      <c r="F4" s="211"/>
      <c r="G4" s="211"/>
      <c r="H4" s="211"/>
      <c r="I4" s="211"/>
    </row>
    <row r="5" spans="1:9" ht="15">
      <c r="A5" s="17" t="s">
        <v>61</v>
      </c>
      <c r="B5" s="211"/>
      <c r="C5" s="211"/>
      <c r="D5" s="211"/>
      <c r="E5" s="211"/>
      <c r="F5" s="211"/>
      <c r="G5" s="211"/>
      <c r="H5" s="211"/>
      <c r="I5" s="211"/>
    </row>
    <row r="6" spans="1:9" ht="15">
      <c r="A6" s="17" t="s">
        <v>62</v>
      </c>
      <c r="B6" s="211"/>
      <c r="C6" s="211"/>
      <c r="D6" s="211"/>
      <c r="E6" s="211"/>
      <c r="F6" s="211"/>
      <c r="G6" s="211"/>
      <c r="H6" s="211"/>
      <c r="I6" s="211"/>
    </row>
    <row r="7" spans="1:9" ht="15">
      <c r="A7" s="18"/>
      <c r="B7" s="211"/>
      <c r="C7" s="211"/>
      <c r="D7" s="211"/>
      <c r="E7" s="211"/>
      <c r="F7" s="211"/>
      <c r="G7" s="211"/>
      <c r="H7" s="211"/>
      <c r="I7" s="211"/>
    </row>
    <row r="8" spans="1:9" ht="15">
      <c r="A8" s="18"/>
      <c r="B8" s="211"/>
      <c r="C8" s="211"/>
      <c r="D8" s="211"/>
      <c r="E8" s="211"/>
      <c r="F8" s="211"/>
      <c r="G8" s="211"/>
      <c r="H8" s="211"/>
      <c r="I8" s="211"/>
    </row>
    <row r="9" spans="1:9" ht="15">
      <c r="A9" s="18"/>
      <c r="B9" s="211"/>
      <c r="C9" s="211"/>
      <c r="D9" s="211"/>
      <c r="E9" s="211"/>
      <c r="F9" s="211"/>
      <c r="G9" s="211"/>
      <c r="H9" s="211"/>
      <c r="I9" s="211"/>
    </row>
    <row r="10" spans="1:9" ht="15">
      <c r="A10" s="18"/>
      <c r="B10" s="211"/>
      <c r="C10" s="211"/>
      <c r="D10" s="211"/>
      <c r="E10" s="211"/>
      <c r="F10" s="211"/>
      <c r="G10" s="211"/>
      <c r="H10" s="211"/>
      <c r="I10" s="211"/>
    </row>
    <row r="11" spans="1:9" ht="15">
      <c r="A11" s="18"/>
      <c r="B11" s="211"/>
      <c r="C11" s="211"/>
      <c r="D11" s="211"/>
      <c r="E11" s="211"/>
      <c r="F11" s="211"/>
      <c r="G11" s="211"/>
      <c r="H11" s="211"/>
      <c r="I11" s="211"/>
    </row>
    <row r="12" spans="1:9" ht="15">
      <c r="A12" s="18"/>
      <c r="B12" s="211"/>
      <c r="C12" s="211"/>
      <c r="D12" s="211"/>
      <c r="E12" s="211"/>
      <c r="F12" s="211"/>
      <c r="G12" s="211"/>
      <c r="H12" s="211"/>
      <c r="I12" s="211"/>
    </row>
    <row r="13" spans="1:9" ht="15">
      <c r="A13" s="18"/>
      <c r="B13" s="211"/>
      <c r="C13" s="211"/>
      <c r="D13" s="211"/>
      <c r="E13" s="211"/>
      <c r="F13" s="211"/>
      <c r="G13" s="211"/>
      <c r="H13" s="211"/>
      <c r="I13" s="211"/>
    </row>
    <row r="14" spans="1:9" ht="15">
      <c r="A14" s="18"/>
      <c r="B14" s="211"/>
      <c r="C14" s="211"/>
      <c r="D14" s="211"/>
      <c r="E14" s="211"/>
      <c r="F14" s="211"/>
      <c r="G14" s="211"/>
      <c r="H14" s="211"/>
      <c r="I14" s="211"/>
    </row>
    <row r="15" spans="1:9" ht="15">
      <c r="A15" s="18"/>
      <c r="B15" s="211"/>
      <c r="C15" s="211"/>
      <c r="D15" s="211"/>
      <c r="E15" s="211"/>
      <c r="F15" s="211"/>
      <c r="G15" s="211"/>
      <c r="H15" s="211"/>
      <c r="I15" s="211"/>
    </row>
    <row r="16" spans="1:9" ht="15">
      <c r="A16" s="18"/>
      <c r="B16" s="211"/>
      <c r="C16" s="211"/>
      <c r="D16" s="211"/>
      <c r="E16" s="211"/>
      <c r="F16" s="211"/>
      <c r="G16" s="211"/>
      <c r="H16" s="211"/>
      <c r="I16" s="211"/>
    </row>
    <row r="17" spans="1:9" ht="15">
      <c r="A17" s="18"/>
      <c r="B17" s="211"/>
      <c r="C17" s="211"/>
      <c r="D17" s="211"/>
      <c r="E17" s="211"/>
      <c r="F17" s="211"/>
      <c r="G17" s="211"/>
      <c r="H17" s="211"/>
      <c r="I17" s="211"/>
    </row>
    <row r="18" spans="1:9" ht="15">
      <c r="A18" s="18"/>
      <c r="B18" s="211"/>
      <c r="C18" s="211"/>
      <c r="D18" s="211"/>
      <c r="E18" s="211"/>
      <c r="F18" s="211"/>
      <c r="G18" s="211"/>
      <c r="H18" s="211"/>
      <c r="I18" s="211"/>
    </row>
    <row r="19" spans="1:9" ht="15">
      <c r="A19" s="18"/>
      <c r="B19" s="211"/>
      <c r="C19" s="211"/>
      <c r="D19" s="211"/>
      <c r="E19" s="211"/>
      <c r="F19" s="211"/>
      <c r="G19" s="211"/>
      <c r="H19" s="211"/>
      <c r="I19" s="211"/>
    </row>
    <row r="20" spans="1:9" ht="15">
      <c r="A20" s="18"/>
      <c r="B20" s="211"/>
      <c r="C20" s="211"/>
      <c r="D20" s="211"/>
      <c r="E20" s="211"/>
      <c r="F20" s="211"/>
      <c r="G20" s="211"/>
      <c r="H20" s="211"/>
      <c r="I20" s="211"/>
    </row>
    <row r="21" spans="1:9" ht="15">
      <c r="A21" s="18"/>
      <c r="B21" s="211"/>
      <c r="C21" s="211"/>
      <c r="D21" s="211"/>
      <c r="E21" s="211"/>
      <c r="F21" s="211"/>
      <c r="G21" s="211"/>
      <c r="H21" s="211"/>
      <c r="I21" s="211"/>
    </row>
    <row r="22" spans="1:9" ht="15">
      <c r="A22" s="18"/>
      <c r="B22" s="211"/>
      <c r="C22" s="211"/>
      <c r="D22" s="211"/>
      <c r="E22" s="211"/>
      <c r="F22" s="211"/>
      <c r="G22" s="211"/>
      <c r="H22" s="211"/>
      <c r="I22" s="211"/>
    </row>
    <row r="23" spans="1:9" ht="15">
      <c r="A23" s="18"/>
      <c r="B23" s="211"/>
      <c r="C23" s="211"/>
      <c r="D23" s="211"/>
      <c r="E23" s="211"/>
      <c r="F23" s="211"/>
      <c r="G23" s="211"/>
      <c r="H23" s="211"/>
      <c r="I23" s="211"/>
    </row>
    <row r="24" spans="1:9" ht="15">
      <c r="A24" s="18"/>
      <c r="B24" s="211"/>
      <c r="C24" s="211"/>
      <c r="D24" s="211"/>
      <c r="E24" s="211"/>
      <c r="F24" s="211"/>
      <c r="G24" s="211"/>
      <c r="H24" s="211"/>
      <c r="I24" s="211"/>
    </row>
    <row r="25" spans="1:9" ht="15">
      <c r="A25" s="18"/>
      <c r="B25" s="211"/>
      <c r="C25" s="211"/>
      <c r="D25" s="211"/>
      <c r="E25" s="211"/>
      <c r="F25" s="211"/>
      <c r="G25" s="211"/>
      <c r="H25" s="211"/>
      <c r="I25" s="211"/>
    </row>
    <row r="26" spans="1:9" ht="15">
      <c r="A26" s="18"/>
      <c r="B26" s="211"/>
      <c r="C26" s="211"/>
      <c r="D26" s="211"/>
      <c r="E26" s="211"/>
      <c r="F26" s="211"/>
      <c r="G26" s="211"/>
      <c r="H26" s="211"/>
      <c r="I26" s="211"/>
    </row>
    <row r="27" spans="1:9" ht="15">
      <c r="A27" s="18"/>
      <c r="B27" s="211"/>
      <c r="C27" s="211"/>
      <c r="D27" s="211"/>
      <c r="E27" s="211"/>
      <c r="F27" s="211"/>
      <c r="G27" s="211"/>
      <c r="H27" s="211"/>
      <c r="I27" s="211"/>
    </row>
    <row r="28" spans="1:9" ht="15">
      <c r="A28" s="18"/>
      <c r="B28" s="211"/>
      <c r="C28" s="211"/>
      <c r="D28" s="211"/>
      <c r="E28" s="211"/>
      <c r="F28" s="211"/>
      <c r="G28" s="211"/>
      <c r="H28" s="211"/>
      <c r="I28" s="211"/>
    </row>
    <row r="29" spans="1:9" ht="15">
      <c r="A29" s="18"/>
      <c r="B29" s="211"/>
      <c r="C29" s="211"/>
      <c r="D29" s="211"/>
      <c r="E29" s="211"/>
      <c r="F29" s="211"/>
      <c r="G29" s="211"/>
      <c r="H29" s="211"/>
      <c r="I29" s="211"/>
    </row>
    <row r="30" spans="1:9" ht="15">
      <c r="A30" s="18"/>
      <c r="B30" s="211"/>
      <c r="C30" s="211"/>
      <c r="D30" s="211"/>
      <c r="E30" s="211"/>
      <c r="F30" s="211"/>
      <c r="G30" s="211"/>
      <c r="H30" s="211"/>
      <c r="I30" s="211"/>
    </row>
    <row r="31" spans="1:9" ht="15.75" customHeight="1">
      <c r="A31" s="18"/>
      <c r="B31" s="211"/>
      <c r="C31" s="211"/>
      <c r="D31" s="211"/>
      <c r="E31" s="211"/>
      <c r="F31" s="211"/>
      <c r="G31" s="211"/>
      <c r="H31" s="211"/>
      <c r="I31" s="211"/>
    </row>
    <row r="32" spans="1:9" ht="15.75" customHeight="1">
      <c r="A32" s="18"/>
      <c r="B32" s="211"/>
      <c r="C32" s="211"/>
      <c r="D32" s="211"/>
      <c r="E32" s="211"/>
      <c r="F32" s="211"/>
      <c r="G32" s="211"/>
      <c r="H32" s="211"/>
      <c r="I32" s="211"/>
    </row>
    <row r="33" spans="1:9" ht="15.75" customHeight="1">
      <c r="A33" s="18"/>
      <c r="B33" s="211"/>
      <c r="C33" s="211"/>
      <c r="D33" s="211"/>
      <c r="E33" s="211"/>
      <c r="F33" s="211"/>
      <c r="G33" s="211"/>
      <c r="H33" s="211"/>
      <c r="I33" s="211"/>
    </row>
    <row r="34" spans="1:9" ht="15" thickBot="1">
      <c r="A34" s="18"/>
      <c r="B34" s="211"/>
      <c r="C34" s="211"/>
      <c r="D34" s="211"/>
      <c r="E34" s="211"/>
      <c r="F34" s="211"/>
      <c r="G34" s="211"/>
      <c r="H34" s="211"/>
      <c r="I34" s="211"/>
    </row>
    <row r="35" spans="1:9" ht="15.75" customHeight="1" thickBot="1">
      <c r="A35" s="223"/>
      <c r="B35" s="224"/>
      <c r="C35" s="14"/>
      <c r="D35" s="14"/>
      <c r="E35" s="14"/>
      <c r="F35" s="14"/>
      <c r="G35" s="9"/>
      <c r="H35" s="9"/>
      <c r="I35" s="10"/>
    </row>
    <row r="36" ht="15" thickBot="1">
      <c r="A36" s="12"/>
    </row>
    <row r="37" spans="2:3" ht="15" thickBot="1">
      <c r="B37" s="228" t="s">
        <v>12</v>
      </c>
      <c r="C37" s="229"/>
    </row>
    <row r="38" ht="15" thickBot="1"/>
    <row r="39" spans="2:3" ht="45.75" customHeight="1" thickBot="1">
      <c r="B39" s="230" t="s">
        <v>28</v>
      </c>
      <c r="C39" s="231"/>
    </row>
  </sheetData>
  <mergeCells count="4">
    <mergeCell ref="A35:B35"/>
    <mergeCell ref="B3:I3"/>
    <mergeCell ref="B37:C37"/>
    <mergeCell ref="B39:C39"/>
  </mergeCells>
  <dataValidations count="1">
    <dataValidation type="whole" operator="lessThanOrEqual" allowBlank="1" showInputMessage="1" showErrorMessage="1" sqref="G43">
      <formula1>0.7*G2</formula1>
    </dataValidation>
  </dataValidations>
  <printOptions/>
  <pageMargins left="0.7" right="0.7" top="0.787401575" bottom="0.787401575" header="0.3" footer="0.3"/>
  <pageSetup fitToHeight="1" fitToWidth="1" horizontalDpi="600" verticalDpi="600" orientation="landscape" paperSize="9" scale="4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M33"/>
  <sheetViews>
    <sheetView workbookViewId="0" topLeftCell="A1">
      <selection activeCell="A3" sqref="A3"/>
    </sheetView>
  </sheetViews>
  <sheetFormatPr defaultColWidth="9.140625" defaultRowHeight="15"/>
  <cols>
    <col min="1" max="1" width="8.8515625" style="3" bestFit="1" customWidth="1"/>
    <col min="2" max="2" width="51.00390625" style="3" customWidth="1"/>
    <col min="3" max="3" width="35.8515625" style="3" customWidth="1"/>
    <col min="4" max="4" width="20.57421875" style="3" customWidth="1"/>
    <col min="5" max="5" width="24.00390625" style="3" customWidth="1"/>
    <col min="6" max="6" width="16.8515625" style="3" customWidth="1"/>
    <col min="7" max="7" width="20.57421875" style="22" customWidth="1"/>
    <col min="8" max="8" width="33.421875" style="22" customWidth="1"/>
    <col min="9" max="9" width="22.57421875" style="22" customWidth="1"/>
    <col min="10" max="10" width="22.57421875" style="3" customWidth="1"/>
    <col min="11" max="11" width="27.140625" style="22" customWidth="1"/>
    <col min="12" max="12" width="16.421875" style="13" bestFit="1" customWidth="1"/>
    <col min="13" max="13" width="25.57421875" style="13" customWidth="1"/>
  </cols>
  <sheetData>
    <row r="1" spans="1:13" ht="29">
      <c r="A1" s="27" t="s">
        <v>15</v>
      </c>
      <c r="B1" s="28" t="s">
        <v>16</v>
      </c>
      <c r="C1" s="28" t="s">
        <v>49</v>
      </c>
      <c r="D1" s="28" t="s">
        <v>205</v>
      </c>
      <c r="E1" s="28" t="s">
        <v>51</v>
      </c>
      <c r="F1" s="28" t="s">
        <v>90</v>
      </c>
      <c r="G1" s="29" t="s">
        <v>206</v>
      </c>
      <c r="H1" s="29" t="s">
        <v>55</v>
      </c>
      <c r="I1" s="29" t="s">
        <v>17</v>
      </c>
      <c r="J1" s="28" t="s">
        <v>52</v>
      </c>
      <c r="K1" s="29" t="s">
        <v>53</v>
      </c>
      <c r="L1" s="29" t="s">
        <v>7</v>
      </c>
      <c r="M1" s="106" t="s">
        <v>54</v>
      </c>
    </row>
    <row r="2" spans="1:13" ht="15" thickBot="1">
      <c r="A2" s="107" t="s">
        <v>33</v>
      </c>
      <c r="B2" s="108" t="s">
        <v>207</v>
      </c>
      <c r="C2" s="108"/>
      <c r="D2" s="108"/>
      <c r="E2" s="108"/>
      <c r="F2" s="108"/>
      <c r="G2" s="109"/>
      <c r="H2" s="110"/>
      <c r="I2" s="110"/>
      <c r="J2" s="111"/>
      <c r="K2" s="112"/>
      <c r="L2" s="113"/>
      <c r="M2" s="114"/>
    </row>
    <row r="3" spans="1:13" ht="29.5" thickBot="1">
      <c r="A3" s="115" t="s">
        <v>64</v>
      </c>
      <c r="B3" s="116" t="s">
        <v>63</v>
      </c>
      <c r="C3" s="116" t="s">
        <v>50</v>
      </c>
      <c r="D3" s="116"/>
      <c r="E3" s="116"/>
      <c r="F3" s="116"/>
      <c r="G3" s="117"/>
      <c r="H3" s="118">
        <f>SUM(G4:G12)</f>
        <v>0</v>
      </c>
      <c r="I3" s="119"/>
      <c r="J3" s="28">
        <v>3</v>
      </c>
      <c r="K3" s="118">
        <f>H3*J3</f>
        <v>0</v>
      </c>
      <c r="L3" s="120">
        <f>K3*0.21</f>
        <v>0</v>
      </c>
      <c r="M3" s="121">
        <f>K3+L3</f>
        <v>0</v>
      </c>
    </row>
    <row r="4" spans="1:13" ht="29">
      <c r="A4" s="122" t="s">
        <v>41</v>
      </c>
      <c r="B4" s="123" t="s">
        <v>34</v>
      </c>
      <c r="C4" s="124" t="s">
        <v>56</v>
      </c>
      <c r="D4" s="125">
        <f>'Ceny Aktivit Služeb provozu'!B2</f>
        <v>0</v>
      </c>
      <c r="E4" s="126" t="s">
        <v>99</v>
      </c>
      <c r="F4" s="124">
        <v>12</v>
      </c>
      <c r="G4" s="125">
        <f aca="true" t="shared" si="0" ref="G4:G12">D4*F4</f>
        <v>0</v>
      </c>
      <c r="H4" s="125"/>
      <c r="I4" s="125"/>
      <c r="J4" s="127"/>
      <c r="K4" s="128"/>
      <c r="L4" s="129"/>
      <c r="M4" s="130"/>
    </row>
    <row r="5" spans="1:13" ht="29">
      <c r="A5" s="131" t="s">
        <v>42</v>
      </c>
      <c r="B5" s="132" t="s">
        <v>35</v>
      </c>
      <c r="C5" s="133" t="s">
        <v>86</v>
      </c>
      <c r="D5" s="134"/>
      <c r="E5" s="135" t="s">
        <v>87</v>
      </c>
      <c r="F5" s="133">
        <v>10</v>
      </c>
      <c r="G5" s="136">
        <f t="shared" si="0"/>
        <v>0</v>
      </c>
      <c r="H5" s="136"/>
      <c r="I5" s="136"/>
      <c r="J5" s="137"/>
      <c r="K5" s="138"/>
      <c r="L5" s="139"/>
      <c r="M5" s="140"/>
    </row>
    <row r="6" spans="1:13" ht="29">
      <c r="A6" s="131" t="s">
        <v>43</v>
      </c>
      <c r="B6" s="132" t="s">
        <v>36</v>
      </c>
      <c r="C6" s="133" t="s">
        <v>89</v>
      </c>
      <c r="D6" s="134"/>
      <c r="E6" s="135" t="s">
        <v>88</v>
      </c>
      <c r="F6" s="133">
        <v>12</v>
      </c>
      <c r="G6" s="136">
        <f t="shared" si="0"/>
        <v>0</v>
      </c>
      <c r="H6" s="136"/>
      <c r="I6" s="136"/>
      <c r="J6" s="137"/>
      <c r="K6" s="138"/>
      <c r="L6" s="139"/>
      <c r="M6" s="140"/>
    </row>
    <row r="7" spans="1:13" ht="29">
      <c r="A7" s="131" t="s">
        <v>44</v>
      </c>
      <c r="B7" s="132" t="s">
        <v>91</v>
      </c>
      <c r="C7" s="133" t="s">
        <v>94</v>
      </c>
      <c r="D7" s="134"/>
      <c r="E7" s="135" t="s">
        <v>95</v>
      </c>
      <c r="F7" s="133">
        <v>1</v>
      </c>
      <c r="G7" s="136">
        <f t="shared" si="0"/>
        <v>0</v>
      </c>
      <c r="H7" s="136"/>
      <c r="I7" s="136"/>
      <c r="J7" s="137"/>
      <c r="K7" s="138"/>
      <c r="L7" s="139"/>
      <c r="M7" s="140"/>
    </row>
    <row r="8" spans="1:13" ht="29">
      <c r="A8" s="131" t="s">
        <v>44</v>
      </c>
      <c r="B8" s="132" t="s">
        <v>92</v>
      </c>
      <c r="C8" s="133" t="s">
        <v>93</v>
      </c>
      <c r="D8" s="134"/>
      <c r="E8" s="135" t="s">
        <v>96</v>
      </c>
      <c r="F8" s="133">
        <v>1</v>
      </c>
      <c r="G8" s="136">
        <f t="shared" si="0"/>
        <v>0</v>
      </c>
      <c r="H8" s="136"/>
      <c r="I8" s="136"/>
      <c r="J8" s="137"/>
      <c r="K8" s="138"/>
      <c r="L8" s="139"/>
      <c r="M8" s="140"/>
    </row>
    <row r="9" spans="1:13" ht="15">
      <c r="A9" s="131" t="s">
        <v>45</v>
      </c>
      <c r="B9" s="132" t="s">
        <v>37</v>
      </c>
      <c r="C9" s="133" t="s">
        <v>97</v>
      </c>
      <c r="D9" s="134"/>
      <c r="E9" s="135" t="s">
        <v>101</v>
      </c>
      <c r="F9" s="133">
        <v>18</v>
      </c>
      <c r="G9" s="136">
        <f t="shared" si="0"/>
        <v>0</v>
      </c>
      <c r="H9" s="136"/>
      <c r="I9" s="136"/>
      <c r="J9" s="137"/>
      <c r="K9" s="138"/>
      <c r="L9" s="139"/>
      <c r="M9" s="140"/>
    </row>
    <row r="10" spans="1:13" ht="29">
      <c r="A10" s="131" t="s">
        <v>46</v>
      </c>
      <c r="B10" s="132" t="s">
        <v>38</v>
      </c>
      <c r="C10" s="133" t="s">
        <v>56</v>
      </c>
      <c r="D10" s="136">
        <f>'Ceny Aktivit Služeb provozu'!C2</f>
        <v>0</v>
      </c>
      <c r="E10" s="135" t="s">
        <v>99</v>
      </c>
      <c r="F10" s="133">
        <v>12</v>
      </c>
      <c r="G10" s="136">
        <f t="shared" si="0"/>
        <v>0</v>
      </c>
      <c r="H10" s="136"/>
      <c r="I10" s="136"/>
      <c r="J10" s="137"/>
      <c r="K10" s="138"/>
      <c r="L10" s="139"/>
      <c r="M10" s="140"/>
    </row>
    <row r="11" spans="1:13" ht="29">
      <c r="A11" s="131" t="s">
        <v>47</v>
      </c>
      <c r="B11" s="132" t="s">
        <v>39</v>
      </c>
      <c r="C11" s="133" t="s">
        <v>56</v>
      </c>
      <c r="D11" s="136">
        <f>'Ceny Aktivit Služeb provozu'!D2</f>
        <v>0</v>
      </c>
      <c r="E11" s="135" t="s">
        <v>99</v>
      </c>
      <c r="F11" s="133">
        <v>12</v>
      </c>
      <c r="G11" s="136">
        <f t="shared" si="0"/>
        <v>0</v>
      </c>
      <c r="H11" s="136"/>
      <c r="I11" s="136"/>
      <c r="J11" s="137"/>
      <c r="K11" s="138"/>
      <c r="L11" s="139"/>
      <c r="M11" s="140"/>
    </row>
    <row r="12" spans="1:13" ht="29.5" thickBot="1">
      <c r="A12" s="141" t="s">
        <v>48</v>
      </c>
      <c r="B12" s="142" t="s">
        <v>40</v>
      </c>
      <c r="C12" s="143" t="s">
        <v>98</v>
      </c>
      <c r="D12" s="144"/>
      <c r="E12" s="145" t="s">
        <v>99</v>
      </c>
      <c r="F12" s="143">
        <v>12</v>
      </c>
      <c r="G12" s="146">
        <f t="shared" si="0"/>
        <v>0</v>
      </c>
      <c r="H12" s="146"/>
      <c r="I12" s="146"/>
      <c r="J12" s="147"/>
      <c r="K12" s="148"/>
      <c r="L12" s="149"/>
      <c r="M12" s="150"/>
    </row>
    <row r="13" spans="1:13" ht="15" thickBot="1">
      <c r="A13" s="163" t="s">
        <v>75</v>
      </c>
      <c r="B13" s="164" t="s">
        <v>21</v>
      </c>
      <c r="C13" s="164" t="s">
        <v>50</v>
      </c>
      <c r="D13" s="164"/>
      <c r="E13" s="164"/>
      <c r="F13" s="204"/>
      <c r="G13" s="165"/>
      <c r="H13" s="166">
        <f>SUM(G14:G18)</f>
        <v>0</v>
      </c>
      <c r="I13" s="167"/>
      <c r="J13" s="88">
        <v>3</v>
      </c>
      <c r="K13" s="166">
        <f>H13*J13</f>
        <v>0</v>
      </c>
      <c r="L13" s="45">
        <f>K13*0.21</f>
        <v>0</v>
      </c>
      <c r="M13" s="46">
        <f>K13+L13</f>
        <v>0</v>
      </c>
    </row>
    <row r="14" spans="1:13" ht="29">
      <c r="A14" s="153" t="s">
        <v>65</v>
      </c>
      <c r="B14" s="154" t="s">
        <v>70</v>
      </c>
      <c r="C14" s="35" t="s">
        <v>56</v>
      </c>
      <c r="D14" s="155">
        <f>'Ceny Aktivit Služeb provozu'!E2</f>
        <v>0</v>
      </c>
      <c r="E14" s="35" t="s">
        <v>99</v>
      </c>
      <c r="F14" s="35">
        <v>12</v>
      </c>
      <c r="G14" s="155">
        <f>D14*F14</f>
        <v>0</v>
      </c>
      <c r="H14" s="155"/>
      <c r="I14" s="155"/>
      <c r="J14" s="156"/>
      <c r="K14" s="157"/>
      <c r="L14" s="158"/>
      <c r="M14" s="159"/>
    </row>
    <row r="15" spans="1:13" ht="29">
      <c r="A15" s="131" t="s">
        <v>66</v>
      </c>
      <c r="B15" s="132" t="s">
        <v>71</v>
      </c>
      <c r="C15" s="133" t="s">
        <v>56</v>
      </c>
      <c r="D15" s="136">
        <f>'Ceny Aktivit Služeb provozu'!F2</f>
        <v>0</v>
      </c>
      <c r="E15" s="133" t="s">
        <v>99</v>
      </c>
      <c r="F15" s="133">
        <v>12</v>
      </c>
      <c r="G15" s="136">
        <f>D15*F15</f>
        <v>0</v>
      </c>
      <c r="H15" s="136"/>
      <c r="I15" s="136"/>
      <c r="J15" s="137"/>
      <c r="K15" s="138"/>
      <c r="L15" s="139"/>
      <c r="M15" s="140"/>
    </row>
    <row r="16" spans="1:13" ht="29">
      <c r="A16" s="131" t="s">
        <v>67</v>
      </c>
      <c r="B16" s="132" t="s">
        <v>72</v>
      </c>
      <c r="C16" s="133" t="s">
        <v>56</v>
      </c>
      <c r="D16" s="136">
        <f>'Ceny Aktivit Služeb provozu'!G2</f>
        <v>0</v>
      </c>
      <c r="E16" s="133" t="s">
        <v>99</v>
      </c>
      <c r="F16" s="133">
        <v>12</v>
      </c>
      <c r="G16" s="136">
        <f>D16*F16</f>
        <v>0</v>
      </c>
      <c r="H16" s="136"/>
      <c r="I16" s="136"/>
      <c r="J16" s="137"/>
      <c r="K16" s="138"/>
      <c r="L16" s="139"/>
      <c r="M16" s="140"/>
    </row>
    <row r="17" spans="1:13" ht="29">
      <c r="A17" s="131" t="s">
        <v>68</v>
      </c>
      <c r="B17" s="132" t="s">
        <v>74</v>
      </c>
      <c r="C17" s="133" t="s">
        <v>56</v>
      </c>
      <c r="D17" s="136">
        <f>'Ceny Aktivit Služeb provozu'!H2</f>
        <v>0</v>
      </c>
      <c r="E17" s="133" t="s">
        <v>99</v>
      </c>
      <c r="F17" s="133">
        <v>12</v>
      </c>
      <c r="G17" s="136">
        <f>D17*F17</f>
        <v>0</v>
      </c>
      <c r="H17" s="136"/>
      <c r="I17" s="136"/>
      <c r="J17" s="137"/>
      <c r="K17" s="138"/>
      <c r="L17" s="139"/>
      <c r="M17" s="140"/>
    </row>
    <row r="18" spans="1:13" ht="29.5" thickBot="1">
      <c r="A18" s="141" t="s">
        <v>69</v>
      </c>
      <c r="B18" s="142" t="s">
        <v>73</v>
      </c>
      <c r="C18" s="143" t="s">
        <v>56</v>
      </c>
      <c r="D18" s="146">
        <f>'Ceny Aktivit Služeb provozu'!I2</f>
        <v>0</v>
      </c>
      <c r="E18" s="143" t="s">
        <v>99</v>
      </c>
      <c r="F18" s="143">
        <v>12</v>
      </c>
      <c r="G18" s="146">
        <f>D18*F18</f>
        <v>0</v>
      </c>
      <c r="H18" s="146"/>
      <c r="I18" s="146"/>
      <c r="J18" s="147"/>
      <c r="K18" s="148"/>
      <c r="L18" s="149"/>
      <c r="M18" s="150"/>
    </row>
    <row r="19" spans="1:13" ht="15" thickBot="1">
      <c r="A19" s="115" t="s">
        <v>24</v>
      </c>
      <c r="B19" s="116" t="s">
        <v>22</v>
      </c>
      <c r="C19" s="116" t="s">
        <v>50</v>
      </c>
      <c r="D19" s="116"/>
      <c r="E19" s="116"/>
      <c r="F19" s="116"/>
      <c r="G19" s="117"/>
      <c r="H19" s="118">
        <f>SUM(G20:G22)</f>
        <v>0</v>
      </c>
      <c r="I19" s="119"/>
      <c r="J19" s="28">
        <v>3</v>
      </c>
      <c r="K19" s="166">
        <f>H19*J19</f>
        <v>0</v>
      </c>
      <c r="L19" s="120">
        <f>K19*0.21</f>
        <v>0</v>
      </c>
      <c r="M19" s="121">
        <f>K19+L19</f>
        <v>0</v>
      </c>
    </row>
    <row r="20" spans="1:13" ht="29">
      <c r="A20" s="122" t="s">
        <v>76</v>
      </c>
      <c r="B20" s="123" t="s">
        <v>79</v>
      </c>
      <c r="C20" s="124" t="s">
        <v>98</v>
      </c>
      <c r="D20" s="160"/>
      <c r="E20" s="124" t="s">
        <v>99</v>
      </c>
      <c r="F20" s="161">
        <v>12</v>
      </c>
      <c r="G20" s="125">
        <f>D20*F20</f>
        <v>0</v>
      </c>
      <c r="H20" s="125"/>
      <c r="I20" s="125"/>
      <c r="J20" s="127"/>
      <c r="K20" s="128"/>
      <c r="L20" s="129"/>
      <c r="M20" s="130"/>
    </row>
    <row r="21" spans="1:13" ht="29">
      <c r="A21" s="131" t="s">
        <v>77</v>
      </c>
      <c r="B21" s="132" t="s">
        <v>80</v>
      </c>
      <c r="C21" s="133" t="s">
        <v>98</v>
      </c>
      <c r="D21" s="134"/>
      <c r="E21" s="133" t="s">
        <v>99</v>
      </c>
      <c r="F21" s="162">
        <v>12</v>
      </c>
      <c r="G21" s="136">
        <f>D21*F21</f>
        <v>0</v>
      </c>
      <c r="H21" s="136"/>
      <c r="I21" s="136"/>
      <c r="J21" s="137"/>
      <c r="K21" s="138"/>
      <c r="L21" s="139"/>
      <c r="M21" s="140"/>
    </row>
    <row r="22" spans="1:13" ht="29.5" thickBot="1">
      <c r="A22" s="141" t="s">
        <v>78</v>
      </c>
      <c r="B22" s="142" t="s">
        <v>81</v>
      </c>
      <c r="C22" s="143" t="s">
        <v>98</v>
      </c>
      <c r="D22" s="144"/>
      <c r="E22" s="143" t="s">
        <v>99</v>
      </c>
      <c r="F22" s="31">
        <v>12</v>
      </c>
      <c r="G22" s="146">
        <f>D22*F22</f>
        <v>0</v>
      </c>
      <c r="H22" s="146"/>
      <c r="I22" s="146"/>
      <c r="J22" s="147"/>
      <c r="K22" s="148"/>
      <c r="L22" s="149"/>
      <c r="M22" s="150"/>
    </row>
    <row r="23" spans="1:13" ht="15" thickBot="1">
      <c r="A23" s="163" t="s">
        <v>25</v>
      </c>
      <c r="B23" s="164" t="s">
        <v>23</v>
      </c>
      <c r="C23" s="164" t="s">
        <v>50</v>
      </c>
      <c r="D23" s="164"/>
      <c r="E23" s="164"/>
      <c r="F23" s="164"/>
      <c r="G23" s="165"/>
      <c r="H23" s="166">
        <f>SUM(G24:G25)</f>
        <v>0</v>
      </c>
      <c r="I23" s="167"/>
      <c r="J23" s="88">
        <v>3</v>
      </c>
      <c r="K23" s="166">
        <f>H23*J23</f>
        <v>0</v>
      </c>
      <c r="L23" s="120">
        <f>K23*0.21</f>
        <v>0</v>
      </c>
      <c r="M23" s="121">
        <f>K23+L23</f>
        <v>0</v>
      </c>
    </row>
    <row r="24" spans="1:13" ht="29">
      <c r="A24" s="122" t="s">
        <v>82</v>
      </c>
      <c r="B24" s="123" t="s">
        <v>84</v>
      </c>
      <c r="C24" s="168" t="s">
        <v>98</v>
      </c>
      <c r="D24" s="160"/>
      <c r="E24" s="124" t="s">
        <v>99</v>
      </c>
      <c r="F24" s="161">
        <v>12</v>
      </c>
      <c r="G24" s="125">
        <f>D24*F24</f>
        <v>0</v>
      </c>
      <c r="H24" s="119"/>
      <c r="I24" s="125"/>
      <c r="J24" s="127"/>
      <c r="K24" s="169"/>
      <c r="L24" s="129"/>
      <c r="M24" s="130"/>
    </row>
    <row r="25" spans="1:13" ht="15" thickBot="1">
      <c r="A25" s="141" t="s">
        <v>83</v>
      </c>
      <c r="B25" s="142" t="s">
        <v>85</v>
      </c>
      <c r="C25" s="170" t="s">
        <v>100</v>
      </c>
      <c r="D25" s="144"/>
      <c r="E25" s="143" t="s">
        <v>101</v>
      </c>
      <c r="F25" s="31">
        <v>12</v>
      </c>
      <c r="G25" s="146">
        <f>D25*F25</f>
        <v>0</v>
      </c>
      <c r="H25" s="146"/>
      <c r="I25" s="146"/>
      <c r="J25" s="147"/>
      <c r="K25" s="148"/>
      <c r="L25" s="149"/>
      <c r="M25" s="150"/>
    </row>
    <row r="26" spans="1:13" ht="15" thickBot="1">
      <c r="A26" s="232" t="s">
        <v>102</v>
      </c>
      <c r="B26" s="233"/>
      <c r="C26" s="171"/>
      <c r="D26" s="171"/>
      <c r="E26" s="171"/>
      <c r="F26" s="171"/>
      <c r="G26" s="172"/>
      <c r="H26" s="151"/>
      <c r="I26" s="151"/>
      <c r="J26" s="151"/>
      <c r="K26" s="173">
        <f>SUM(K2:K25)</f>
        <v>0</v>
      </c>
      <c r="L26" s="151">
        <f>SUM(L2:L25)</f>
        <v>0</v>
      </c>
      <c r="M26" s="152">
        <f>SUM(M2:M25)</f>
        <v>0</v>
      </c>
    </row>
    <row r="27" ht="15">
      <c r="A27" s="12"/>
    </row>
    <row r="28" ht="15">
      <c r="B28" s="8" t="s">
        <v>12</v>
      </c>
    </row>
    <row r="29" ht="15" thickBot="1"/>
    <row r="30" ht="29.5" thickBot="1">
      <c r="B30" s="15" t="s">
        <v>28</v>
      </c>
    </row>
    <row r="33" ht="15">
      <c r="B33" s="24"/>
    </row>
  </sheetData>
  <mergeCells count="1">
    <mergeCell ref="A26:B26"/>
  </mergeCells>
  <dataValidations count="1" disablePrompts="1">
    <dataValidation type="whole" operator="lessThanOrEqual" allowBlank="1" showInputMessage="1" showErrorMessage="1" sqref="H34">
      <formula1>0.7*H2</formula1>
    </dataValidation>
  </dataValidations>
  <printOptions/>
  <pageMargins left="0.7" right="0.7" top="0.787401575" bottom="0.787401575" header="0.3" footer="0.3"/>
  <pageSetup fitToHeight="1" fitToWidth="1" horizontalDpi="600" verticalDpi="600" orientation="landscape" paperSize="9" scale="4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9"/>
  <sheetViews>
    <sheetView workbookViewId="0" topLeftCell="A1">
      <selection activeCell="B2" sqref="B2"/>
    </sheetView>
  </sheetViews>
  <sheetFormatPr defaultColWidth="8.8515625" defaultRowHeight="15"/>
  <cols>
    <col min="1" max="1" width="43.421875" style="198" bestFit="1" customWidth="1"/>
    <col min="2" max="3" width="27.140625" style="198" customWidth="1"/>
    <col min="4" max="4" width="20.421875" style="198" bestFit="1" customWidth="1"/>
    <col min="5" max="5" width="28.57421875" style="198" customWidth="1"/>
    <col min="6" max="6" width="15.57421875" style="198" customWidth="1"/>
    <col min="7" max="7" width="27.140625" style="198" customWidth="1"/>
    <col min="8" max="16384" width="8.8515625" style="198" customWidth="1"/>
  </cols>
  <sheetData>
    <row r="1" spans="1:7" ht="29.5" thickBot="1">
      <c r="A1" s="27" t="s">
        <v>148</v>
      </c>
      <c r="B1" s="28" t="s">
        <v>208</v>
      </c>
      <c r="C1" s="28" t="s">
        <v>20</v>
      </c>
      <c r="D1" s="28" t="s">
        <v>209</v>
      </c>
      <c r="E1" s="101" t="s">
        <v>31</v>
      </c>
      <c r="F1" s="28" t="s">
        <v>7</v>
      </c>
      <c r="G1" s="101" t="s">
        <v>32</v>
      </c>
    </row>
    <row r="2" spans="1:7" ht="15" thickBot="1">
      <c r="A2" s="199" t="s">
        <v>19</v>
      </c>
      <c r="B2" s="200"/>
      <c r="C2" s="201">
        <v>1000</v>
      </c>
      <c r="D2" s="202">
        <f>B2*C2</f>
        <v>0</v>
      </c>
      <c r="E2" s="202">
        <f>4*D2</f>
        <v>0</v>
      </c>
      <c r="F2" s="129">
        <f>0.21*E2</f>
        <v>0</v>
      </c>
      <c r="G2" s="130">
        <f>E2+F2</f>
        <v>0</v>
      </c>
    </row>
    <row r="3" spans="1:7" ht="15" thickBot="1">
      <c r="A3" s="174" t="s">
        <v>210</v>
      </c>
      <c r="B3" s="45"/>
      <c r="C3" s="45"/>
      <c r="D3" s="45"/>
      <c r="E3" s="175">
        <f>E2</f>
        <v>0</v>
      </c>
      <c r="F3" s="45">
        <f>SUM(F2:F2)</f>
        <v>0</v>
      </c>
      <c r="G3" s="46">
        <f>SUM(G2:G2)</f>
        <v>0</v>
      </c>
    </row>
    <row r="5" ht="15">
      <c r="A5" s="203" t="s">
        <v>26</v>
      </c>
    </row>
    <row r="6" ht="15" thickBot="1"/>
    <row r="7" ht="29.5" thickBot="1">
      <c r="A7" s="15" t="s">
        <v>28</v>
      </c>
    </row>
    <row r="9" spans="1:2" ht="15">
      <c r="A9" s="197" t="s">
        <v>220</v>
      </c>
      <c r="B9" s="197"/>
    </row>
  </sheetData>
  <printOptions/>
  <pageMargins left="0.7" right="0.7" top="0.787401575" bottom="0.787401575" header="0.3" footer="0.3"/>
  <pageSetup fitToHeight="1" fitToWidth="1" horizontalDpi="600" verticalDpi="600" orientation="landscape" paperSize="9" scale="69"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12"/>
  <sheetViews>
    <sheetView workbookViewId="0" topLeftCell="A1">
      <selection activeCell="E19" sqref="E19"/>
    </sheetView>
  </sheetViews>
  <sheetFormatPr defaultColWidth="8.8515625" defaultRowHeight="15"/>
  <cols>
    <col min="1" max="1" width="8.8515625" style="23" customWidth="1"/>
    <col min="2" max="2" width="51.00390625" style="23" customWidth="1"/>
    <col min="3" max="3" width="35.8515625" style="23" customWidth="1"/>
    <col min="4" max="5" width="22.57421875" style="23" customWidth="1"/>
    <col min="6" max="6" width="27.140625" style="23" customWidth="1"/>
    <col min="7" max="7" width="16.421875" style="23" bestFit="1" customWidth="1"/>
    <col min="8" max="8" width="25.57421875" style="23" customWidth="1"/>
    <col min="9" max="16384" width="8.8515625" style="23" customWidth="1"/>
  </cols>
  <sheetData>
    <row r="1" spans="1:8" ht="15">
      <c r="A1" s="27" t="s">
        <v>161</v>
      </c>
      <c r="B1" s="28" t="s">
        <v>16</v>
      </c>
      <c r="C1" s="29" t="s">
        <v>49</v>
      </c>
      <c r="D1" s="234" t="s">
        <v>17</v>
      </c>
      <c r="E1" s="234" t="s">
        <v>164</v>
      </c>
      <c r="F1" s="234" t="s">
        <v>168</v>
      </c>
      <c r="G1" s="234" t="s">
        <v>7</v>
      </c>
      <c r="H1" s="234" t="s">
        <v>167</v>
      </c>
    </row>
    <row r="2" spans="1:8" ht="15" thickBot="1">
      <c r="A2" s="30"/>
      <c r="B2" s="31" t="s">
        <v>160</v>
      </c>
      <c r="C2" s="32"/>
      <c r="D2" s="235"/>
      <c r="E2" s="235"/>
      <c r="F2" s="235"/>
      <c r="G2" s="235"/>
      <c r="H2" s="235"/>
    </row>
    <row r="3" spans="1:8" ht="29.5" thickBot="1">
      <c r="A3" s="33" t="s">
        <v>162</v>
      </c>
      <c r="B3" s="34" t="s">
        <v>165</v>
      </c>
      <c r="C3" s="35" t="s">
        <v>218</v>
      </c>
      <c r="D3" s="36"/>
      <c r="E3" s="37">
        <v>5</v>
      </c>
      <c r="F3" s="38">
        <f>D3*E3</f>
        <v>0</v>
      </c>
      <c r="G3" s="38">
        <f>0.21*F3</f>
        <v>0</v>
      </c>
      <c r="H3" s="38">
        <f>F3+G3</f>
        <v>0</v>
      </c>
    </row>
    <row r="4" spans="1:8" ht="29.5" thickBot="1">
      <c r="A4" s="39" t="s">
        <v>163</v>
      </c>
      <c r="B4" s="40" t="s">
        <v>211</v>
      </c>
      <c r="C4" s="40" t="s">
        <v>219</v>
      </c>
      <c r="D4" s="41"/>
      <c r="E4" s="42">
        <v>1</v>
      </c>
      <c r="F4" s="38">
        <f>D4*E4</f>
        <v>0</v>
      </c>
      <c r="G4" s="38">
        <f>0.21*F4</f>
        <v>0</v>
      </c>
      <c r="H4" s="38">
        <f>F4+G4</f>
        <v>0</v>
      </c>
    </row>
    <row r="5" spans="1:8" ht="15" thickBot="1">
      <c r="A5" s="236" t="s">
        <v>166</v>
      </c>
      <c r="B5" s="237"/>
      <c r="C5" s="43"/>
      <c r="D5" s="43"/>
      <c r="E5" s="43"/>
      <c r="F5" s="44">
        <f>SUM(F3:F4)</f>
        <v>0</v>
      </c>
      <c r="G5" s="45">
        <f>SUM(G3:G4)</f>
        <v>0</v>
      </c>
      <c r="H5" s="46">
        <f>SUM(H3:H4)</f>
        <v>0</v>
      </c>
    </row>
    <row r="7" spans="2:3" ht="15">
      <c r="B7" s="8" t="s">
        <v>26</v>
      </c>
      <c r="C7" s="26"/>
    </row>
    <row r="8" spans="2:3" ht="15" thickBot="1">
      <c r="B8"/>
      <c r="C8" s="26"/>
    </row>
    <row r="9" ht="29.5" thickBot="1">
      <c r="B9" s="15" t="s">
        <v>28</v>
      </c>
    </row>
    <row r="10" ht="15">
      <c r="B10"/>
    </row>
    <row r="11" ht="15">
      <c r="B11" s="197" t="s">
        <v>222</v>
      </c>
    </row>
    <row r="12" ht="15">
      <c r="B12" s="197" t="s">
        <v>221</v>
      </c>
    </row>
  </sheetData>
  <mergeCells count="6">
    <mergeCell ref="H1:H2"/>
    <mergeCell ref="A5:B5"/>
    <mergeCell ref="D1:D2"/>
    <mergeCell ref="E1:E2"/>
    <mergeCell ref="F1:F2"/>
    <mergeCell ref="G1:G2"/>
  </mergeCells>
  <printOptions/>
  <pageMargins left="0.7" right="0.7" top="0.787401575" bottom="0.7874015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D33"/>
  <sheetViews>
    <sheetView workbookViewId="0" topLeftCell="A33">
      <selection activeCell="C32" sqref="C32"/>
    </sheetView>
  </sheetViews>
  <sheetFormatPr defaultColWidth="9.140625" defaultRowHeight="15"/>
  <cols>
    <col min="1" max="1" width="35.8515625" style="0" customWidth="1"/>
    <col min="2" max="2" width="43.421875" style="0" bestFit="1" customWidth="1"/>
    <col min="3" max="3" width="101.00390625" style="0" customWidth="1"/>
  </cols>
  <sheetData>
    <row r="1" spans="1:3" ht="31.5" customHeight="1" thickBot="1">
      <c r="A1" s="47" t="s">
        <v>103</v>
      </c>
      <c r="B1" s="48" t="s">
        <v>104</v>
      </c>
      <c r="C1" s="49" t="s">
        <v>105</v>
      </c>
    </row>
    <row r="2" spans="1:3" ht="174">
      <c r="A2" s="238" t="s">
        <v>108</v>
      </c>
      <c r="B2" s="239"/>
      <c r="C2" s="50" t="s">
        <v>121</v>
      </c>
    </row>
    <row r="3" spans="1:4" ht="161" customHeight="1">
      <c r="A3" s="51" t="s">
        <v>2</v>
      </c>
      <c r="B3" s="52" t="s">
        <v>109</v>
      </c>
      <c r="C3" s="53" t="s">
        <v>180</v>
      </c>
      <c r="D3" s="23"/>
    </row>
    <row r="4" spans="1:3" ht="116">
      <c r="A4" s="51" t="s">
        <v>110</v>
      </c>
      <c r="B4" s="54" t="s">
        <v>111</v>
      </c>
      <c r="C4" s="53" t="s">
        <v>223</v>
      </c>
    </row>
    <row r="5" spans="1:3" ht="15">
      <c r="A5" s="51" t="s">
        <v>110</v>
      </c>
      <c r="B5" s="54" t="s">
        <v>112</v>
      </c>
      <c r="C5" s="53" t="s">
        <v>224</v>
      </c>
    </row>
    <row r="6" spans="1:3" ht="15">
      <c r="A6" s="51" t="s">
        <v>110</v>
      </c>
      <c r="B6" s="54" t="s">
        <v>113</v>
      </c>
      <c r="C6" s="53" t="s">
        <v>116</v>
      </c>
    </row>
    <row r="7" spans="1:3" ht="15.75" customHeight="1">
      <c r="A7" s="51" t="s">
        <v>110</v>
      </c>
      <c r="B7" s="55" t="s">
        <v>114</v>
      </c>
      <c r="C7" s="53" t="s">
        <v>117</v>
      </c>
    </row>
    <row r="8" spans="1:3" ht="29">
      <c r="A8" s="51" t="s">
        <v>110</v>
      </c>
      <c r="B8" s="55" t="s">
        <v>115</v>
      </c>
      <c r="C8" s="53" t="s">
        <v>118</v>
      </c>
    </row>
    <row r="9" spans="1:3" ht="15">
      <c r="A9" s="51" t="s">
        <v>110</v>
      </c>
      <c r="B9" s="55" t="s">
        <v>119</v>
      </c>
      <c r="C9" s="53" t="s">
        <v>120</v>
      </c>
    </row>
    <row r="10" spans="1:3" ht="43.5">
      <c r="A10" s="51" t="s">
        <v>110</v>
      </c>
      <c r="B10" s="54" t="s">
        <v>181</v>
      </c>
      <c r="C10" s="53" t="s">
        <v>179</v>
      </c>
    </row>
    <row r="11" spans="1:3" ht="58">
      <c r="A11" s="51" t="s">
        <v>110</v>
      </c>
      <c r="B11" s="54" t="s">
        <v>182</v>
      </c>
      <c r="C11" s="53" t="s">
        <v>183</v>
      </c>
    </row>
    <row r="12" spans="1:3" ht="43.5">
      <c r="A12" s="56" t="s">
        <v>184</v>
      </c>
      <c r="B12" s="54" t="s">
        <v>111</v>
      </c>
      <c r="C12" s="53" t="s">
        <v>150</v>
      </c>
    </row>
    <row r="13" spans="1:3" ht="43.5">
      <c r="A13" s="56" t="s">
        <v>184</v>
      </c>
      <c r="B13" s="54" t="s">
        <v>122</v>
      </c>
      <c r="C13" s="53" t="s">
        <v>151</v>
      </c>
    </row>
    <row r="14" spans="1:3" ht="58">
      <c r="A14" s="56" t="s">
        <v>184</v>
      </c>
      <c r="B14" s="54" t="s">
        <v>123</v>
      </c>
      <c r="C14" s="57" t="s">
        <v>152</v>
      </c>
    </row>
    <row r="15" spans="1:3" ht="159.5">
      <c r="A15" s="51" t="s">
        <v>124</v>
      </c>
      <c r="B15" s="54" t="s">
        <v>111</v>
      </c>
      <c r="C15" s="57" t="s">
        <v>185</v>
      </c>
    </row>
    <row r="16" spans="1:3" ht="43.5">
      <c r="A16" s="51" t="s">
        <v>124</v>
      </c>
      <c r="B16" s="54" t="s">
        <v>125</v>
      </c>
      <c r="C16" s="57" t="s">
        <v>126</v>
      </c>
    </row>
    <row r="17" spans="1:3" ht="43.5">
      <c r="A17" s="51" t="s">
        <v>124</v>
      </c>
      <c r="B17" s="58" t="s">
        <v>128</v>
      </c>
      <c r="C17" s="57" t="s">
        <v>127</v>
      </c>
    </row>
    <row r="18" spans="1:3" ht="130.5">
      <c r="A18" s="59" t="s">
        <v>129</v>
      </c>
      <c r="B18" s="60" t="s">
        <v>111</v>
      </c>
      <c r="C18" s="61" t="s">
        <v>153</v>
      </c>
    </row>
    <row r="19" spans="1:3" ht="29">
      <c r="A19" s="59" t="s">
        <v>129</v>
      </c>
      <c r="B19" s="60" t="s">
        <v>130</v>
      </c>
      <c r="C19" s="61" t="s">
        <v>132</v>
      </c>
    </row>
    <row r="20" spans="1:3" ht="29">
      <c r="A20" s="59" t="s">
        <v>129</v>
      </c>
      <c r="B20" s="60" t="s">
        <v>131</v>
      </c>
      <c r="C20" s="61" t="s">
        <v>134</v>
      </c>
    </row>
    <row r="21" spans="1:3" ht="29">
      <c r="A21" s="59" t="s">
        <v>129</v>
      </c>
      <c r="B21" s="60" t="s">
        <v>135</v>
      </c>
      <c r="C21" s="61" t="s">
        <v>133</v>
      </c>
    </row>
    <row r="22" spans="1:3" ht="29">
      <c r="A22" s="59" t="s">
        <v>129</v>
      </c>
      <c r="B22" s="60" t="s">
        <v>136</v>
      </c>
      <c r="C22" s="61" t="s">
        <v>137</v>
      </c>
    </row>
    <row r="23" spans="1:3" ht="29">
      <c r="A23" s="59" t="s">
        <v>129</v>
      </c>
      <c r="B23" s="60" t="s">
        <v>138</v>
      </c>
      <c r="C23" s="61" t="s">
        <v>139</v>
      </c>
    </row>
    <row r="24" spans="1:3" ht="29">
      <c r="A24" s="59" t="s">
        <v>129</v>
      </c>
      <c r="B24" s="60" t="s">
        <v>140</v>
      </c>
      <c r="C24" s="61" t="s">
        <v>141</v>
      </c>
    </row>
    <row r="25" spans="1:3" ht="29">
      <c r="A25" s="59" t="s">
        <v>129</v>
      </c>
      <c r="B25" s="60" t="s">
        <v>142</v>
      </c>
      <c r="C25" s="61" t="s">
        <v>141</v>
      </c>
    </row>
    <row r="26" spans="1:3" ht="29">
      <c r="A26" s="59" t="s">
        <v>129</v>
      </c>
      <c r="B26" s="60" t="s">
        <v>143</v>
      </c>
      <c r="C26" s="61" t="s">
        <v>141</v>
      </c>
    </row>
    <row r="27" spans="1:3" ht="29">
      <c r="A27" s="59" t="s">
        <v>129</v>
      </c>
      <c r="B27" s="60" t="s">
        <v>144</v>
      </c>
      <c r="C27" s="61" t="s">
        <v>141</v>
      </c>
    </row>
    <row r="28" spans="1:3" ht="29">
      <c r="A28" s="59" t="s">
        <v>129</v>
      </c>
      <c r="B28" s="60" t="s">
        <v>145</v>
      </c>
      <c r="C28" s="61" t="s">
        <v>141</v>
      </c>
    </row>
    <row r="29" spans="1:3" ht="29">
      <c r="A29" s="59" t="s">
        <v>129</v>
      </c>
      <c r="B29" s="60" t="s">
        <v>146</v>
      </c>
      <c r="C29" s="61" t="s">
        <v>147</v>
      </c>
    </row>
    <row r="30" spans="1:3" ht="58">
      <c r="A30" s="62" t="s">
        <v>148</v>
      </c>
      <c r="B30" s="58" t="s">
        <v>149</v>
      </c>
      <c r="C30" s="57" t="s">
        <v>154</v>
      </c>
    </row>
    <row r="31" spans="1:3" s="23" customFormat="1" ht="15">
      <c r="A31" s="58" t="s">
        <v>170</v>
      </c>
      <c r="B31" s="54" t="s">
        <v>111</v>
      </c>
      <c r="C31" s="63" t="s">
        <v>171</v>
      </c>
    </row>
    <row r="32" spans="1:3" s="23" customFormat="1" ht="29">
      <c r="A32" s="58" t="s">
        <v>170</v>
      </c>
      <c r="B32" s="58" t="s">
        <v>172</v>
      </c>
      <c r="C32" s="64" t="s">
        <v>174</v>
      </c>
    </row>
    <row r="33" spans="1:3" s="23" customFormat="1" ht="29.5" thickBot="1">
      <c r="A33" s="65" t="s">
        <v>170</v>
      </c>
      <c r="B33" s="65" t="s">
        <v>173</v>
      </c>
      <c r="C33" s="66" t="s">
        <v>175</v>
      </c>
    </row>
  </sheetData>
  <mergeCells count="1">
    <mergeCell ref="A2:B2"/>
  </mergeCells>
  <printOptions/>
  <pageMargins left="0.7" right="0.7" top="0.787401575" bottom="0.787401575" header="0.3" footer="0.3"/>
  <pageSetup fitToHeight="1" fitToWidth="1" horizontalDpi="600" verticalDpi="600" orientation="landscape" paperSize="9" scale="3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2017-12-01T14:45:43Z</dcterms:created>
  <dcterms:modified xsi:type="dcterms:W3CDTF">2021-04-22T06:11:55Z</dcterms:modified>
  <cp:category/>
  <cp:version/>
  <cp:contentType/>
  <cp:contentStatus/>
</cp:coreProperties>
</file>