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40" yWindow="620" windowWidth="28460" windowHeight="13850"/>
  </bookViews>
  <sheets>
    <sheet name="Titul" sheetId="4" r:id="rId1"/>
    <sheet name="Pokyny" sheetId="5" r:id="rId2"/>
    <sheet name="Rekapitulace stavby" sheetId="1" r:id="rId3"/>
    <sheet name="Smecky-kotelna - Výměna t..." sheetId="2" r:id="rId4"/>
    <sheet name="Pokyny pro vyplnění" sheetId="3" r:id="rId5"/>
    <sheet name="Technologie" sheetId="6" r:id="rId6"/>
    <sheet name="Plyn" sheetId="7" r:id="rId7"/>
    <sheet name="MaR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">"$#REF!.$A$3:$F$737"</definedName>
    <definedName name="____obl11" localSheetId="1">#REF!</definedName>
    <definedName name="____obl11">#REF!</definedName>
    <definedName name="____obl12" localSheetId="1">#REF!</definedName>
    <definedName name="____obl12">#REF!</definedName>
    <definedName name="____obl13" localSheetId="1">#REF!</definedName>
    <definedName name="____obl13">#REF!</definedName>
    <definedName name="____obl15" localSheetId="1">#REF!</definedName>
    <definedName name="____obl15">#REF!</definedName>
    <definedName name="____obl16" localSheetId="1">#REF!</definedName>
    <definedName name="____obl16">#REF!</definedName>
    <definedName name="____obl17" localSheetId="1">#REF!</definedName>
    <definedName name="____obl17">#REF!</definedName>
    <definedName name="____obl1710" localSheetId="1">#REF!</definedName>
    <definedName name="____obl1710">#REF!</definedName>
    <definedName name="____obl1711" localSheetId="1">#REF!</definedName>
    <definedName name="____obl1711">#REF!</definedName>
    <definedName name="____obl1712" localSheetId="1">#REF!</definedName>
    <definedName name="____obl1712">#REF!</definedName>
    <definedName name="____obl1713" localSheetId="1">#REF!</definedName>
    <definedName name="____obl1713">#REF!</definedName>
    <definedName name="____obl1714" localSheetId="1">#REF!</definedName>
    <definedName name="____obl1714">#REF!</definedName>
    <definedName name="____obl1715" localSheetId="1">#REF!</definedName>
    <definedName name="____obl1715">#REF!</definedName>
    <definedName name="____obl1716" localSheetId="1">#REF!</definedName>
    <definedName name="____obl1716">#REF!</definedName>
    <definedName name="____obl1717" localSheetId="1">#REF!</definedName>
    <definedName name="____obl1717">#REF!</definedName>
    <definedName name="____obl1718" localSheetId="1">#REF!</definedName>
    <definedName name="____obl1718">#REF!</definedName>
    <definedName name="____obl1719" localSheetId="1">#REF!</definedName>
    <definedName name="____obl1719">#REF!</definedName>
    <definedName name="____obl173" localSheetId="1">#REF!</definedName>
    <definedName name="____obl173">#REF!</definedName>
    <definedName name="____obl174" localSheetId="1">#REF!</definedName>
    <definedName name="____obl174">#REF!</definedName>
    <definedName name="____obl175" localSheetId="1">#REF!</definedName>
    <definedName name="____obl175">#REF!</definedName>
    <definedName name="____obl176" localSheetId="1">#REF!</definedName>
    <definedName name="____obl176">#REF!</definedName>
    <definedName name="____obl177" localSheetId="1">#REF!</definedName>
    <definedName name="____obl177">#REF!</definedName>
    <definedName name="____obl178" localSheetId="1">#REF!</definedName>
    <definedName name="____obl178">#REF!</definedName>
    <definedName name="____obl179" localSheetId="1">#REF!</definedName>
    <definedName name="____obl179">#REF!</definedName>
    <definedName name="____obl18" localSheetId="1">#REF!</definedName>
    <definedName name="____obl18">#REF!</definedName>
    <definedName name="____obl181" localSheetId="1">#REF!</definedName>
    <definedName name="____obl181">#REF!</definedName>
    <definedName name="____obl1816" localSheetId="1">#REF!</definedName>
    <definedName name="____obl1816">#REF!</definedName>
    <definedName name="____obl1820" localSheetId="1">#REF!</definedName>
    <definedName name="____obl1820">#REF!</definedName>
    <definedName name="____obl1821" localSheetId="1">#REF!</definedName>
    <definedName name="____obl1821">#REF!</definedName>
    <definedName name="____obl1822" localSheetId="1">#REF!</definedName>
    <definedName name="____obl1822">#REF!</definedName>
    <definedName name="____obl1823" localSheetId="1">#REF!</definedName>
    <definedName name="____obl1823">#REF!</definedName>
    <definedName name="____obl1824" localSheetId="1">#REF!</definedName>
    <definedName name="____obl1824">#REF!</definedName>
    <definedName name="____obl1825" localSheetId="1">#REF!</definedName>
    <definedName name="____obl1825">#REF!</definedName>
    <definedName name="____obl1826" localSheetId="1">#REF!</definedName>
    <definedName name="____obl1826">#REF!</definedName>
    <definedName name="____obl1827" localSheetId="1">#REF!</definedName>
    <definedName name="____obl1827">#REF!</definedName>
    <definedName name="____obl1828" localSheetId="1">#REF!</definedName>
    <definedName name="____obl1828">#REF!</definedName>
    <definedName name="____obl1829" localSheetId="1">#REF!</definedName>
    <definedName name="____obl1829">#REF!</definedName>
    <definedName name="____obl183" localSheetId="1">#REF!</definedName>
    <definedName name="____obl183">#REF!</definedName>
    <definedName name="____obl1831" localSheetId="1">#REF!</definedName>
    <definedName name="____obl1831">#REF!</definedName>
    <definedName name="____obl1832" localSheetId="1">#REF!</definedName>
    <definedName name="____obl1832">#REF!</definedName>
    <definedName name="____obl184" localSheetId="1">#REF!</definedName>
    <definedName name="____obl184">#REF!</definedName>
    <definedName name="____obl185" localSheetId="1">#REF!</definedName>
    <definedName name="____obl185">#REF!</definedName>
    <definedName name="____obl186" localSheetId="1">#REF!</definedName>
    <definedName name="____obl186">#REF!</definedName>
    <definedName name="____obl187" localSheetId="1">#REF!</definedName>
    <definedName name="____obl187">#REF!</definedName>
    <definedName name="___BPK1" localSheetId="1">[1]Položky!#REF!</definedName>
    <definedName name="___BPK1">[1]Položky!#REF!</definedName>
    <definedName name="___BPK2" localSheetId="1">[1]Položky!#REF!</definedName>
    <definedName name="___BPK2">[1]Položky!#REF!</definedName>
    <definedName name="___BPK3" localSheetId="1">[1]Položky!#REF!</definedName>
    <definedName name="___BPK3">[1]Položky!#REF!</definedName>
    <definedName name="___END1" localSheetId="1">#REF!</definedName>
    <definedName name="___END1">#REF!</definedName>
    <definedName name="___END2" localSheetId="1">#REF!</definedName>
    <definedName name="___END2">#REF!</definedName>
    <definedName name="___obl11" localSheetId="1">#REF!</definedName>
    <definedName name="___obl11">#REF!</definedName>
    <definedName name="___obl12" localSheetId="1">#REF!</definedName>
    <definedName name="___obl12">#REF!</definedName>
    <definedName name="___obl13" localSheetId="1">#REF!</definedName>
    <definedName name="___obl13">#REF!</definedName>
    <definedName name="___obl14" localSheetId="1">#REF!</definedName>
    <definedName name="___obl14">#REF!</definedName>
    <definedName name="___obl15" localSheetId="1">#REF!</definedName>
    <definedName name="___obl15">#REF!</definedName>
    <definedName name="___obl16" localSheetId="1">#REF!</definedName>
    <definedName name="___obl16">#REF!</definedName>
    <definedName name="___obl17" localSheetId="1">#REF!</definedName>
    <definedName name="___obl17">#REF!</definedName>
    <definedName name="___obl1710" localSheetId="1">#REF!</definedName>
    <definedName name="___obl1710">#REF!</definedName>
    <definedName name="___obl1711" localSheetId="1">#REF!</definedName>
    <definedName name="___obl1711">#REF!</definedName>
    <definedName name="___obl1712" localSheetId="1">#REF!</definedName>
    <definedName name="___obl1712">#REF!</definedName>
    <definedName name="___obl1713" localSheetId="1">#REF!</definedName>
    <definedName name="___obl1713">#REF!</definedName>
    <definedName name="___obl1714" localSheetId="1">#REF!</definedName>
    <definedName name="___obl1714">#REF!</definedName>
    <definedName name="___obl1715" localSheetId="1">#REF!</definedName>
    <definedName name="___obl1715">#REF!</definedName>
    <definedName name="___obl1716" localSheetId="1">#REF!</definedName>
    <definedName name="___obl1716">#REF!</definedName>
    <definedName name="___obl1717" localSheetId="1">#REF!</definedName>
    <definedName name="___obl1717">#REF!</definedName>
    <definedName name="___obl1718" localSheetId="1">#REF!</definedName>
    <definedName name="___obl1718">#REF!</definedName>
    <definedName name="___obl1719" localSheetId="1">#REF!</definedName>
    <definedName name="___obl1719">#REF!</definedName>
    <definedName name="___obl173" localSheetId="1">#REF!</definedName>
    <definedName name="___obl173">#REF!</definedName>
    <definedName name="___obl174" localSheetId="1">#REF!</definedName>
    <definedName name="___obl174">#REF!</definedName>
    <definedName name="___obl175" localSheetId="1">#REF!</definedName>
    <definedName name="___obl175">#REF!</definedName>
    <definedName name="___obl176" localSheetId="1">#REF!</definedName>
    <definedName name="___obl176">#REF!</definedName>
    <definedName name="___obl177" localSheetId="1">#REF!</definedName>
    <definedName name="___obl177">#REF!</definedName>
    <definedName name="___obl178" localSheetId="1">#REF!</definedName>
    <definedName name="___obl178">#REF!</definedName>
    <definedName name="___obl179" localSheetId="1">#REF!</definedName>
    <definedName name="___obl179">#REF!</definedName>
    <definedName name="___obl18" localSheetId="1">#REF!</definedName>
    <definedName name="___obl18">#REF!</definedName>
    <definedName name="___obl181" localSheetId="1">#REF!</definedName>
    <definedName name="___obl181">#REF!</definedName>
    <definedName name="___obl1816" localSheetId="1">#REF!</definedName>
    <definedName name="___obl1816">#REF!</definedName>
    <definedName name="___obl1820" localSheetId="1">#REF!</definedName>
    <definedName name="___obl1820">#REF!</definedName>
    <definedName name="___obl1821" localSheetId="1">#REF!</definedName>
    <definedName name="___obl1821">#REF!</definedName>
    <definedName name="___obl1822" localSheetId="1">#REF!</definedName>
    <definedName name="___obl1822">#REF!</definedName>
    <definedName name="___obl1823" localSheetId="1">#REF!</definedName>
    <definedName name="___obl1823">#REF!</definedName>
    <definedName name="___obl1824" localSheetId="1">#REF!</definedName>
    <definedName name="___obl1824">#REF!</definedName>
    <definedName name="___obl1825" localSheetId="1">#REF!</definedName>
    <definedName name="___obl1825">#REF!</definedName>
    <definedName name="___obl1826" localSheetId="1">#REF!</definedName>
    <definedName name="___obl1826">#REF!</definedName>
    <definedName name="___obl1827" localSheetId="1">#REF!</definedName>
    <definedName name="___obl1827">#REF!</definedName>
    <definedName name="___obl1828" localSheetId="1">#REF!</definedName>
    <definedName name="___obl1828">#REF!</definedName>
    <definedName name="___obl1829" localSheetId="1">#REF!</definedName>
    <definedName name="___obl1829">#REF!</definedName>
    <definedName name="___obl183" localSheetId="1">#REF!</definedName>
    <definedName name="___obl183">#REF!</definedName>
    <definedName name="___obl1831" localSheetId="1">#REF!</definedName>
    <definedName name="___obl1831">#REF!</definedName>
    <definedName name="___obl1832" localSheetId="1">#REF!</definedName>
    <definedName name="___obl1832">#REF!</definedName>
    <definedName name="___obl184" localSheetId="1">#REF!</definedName>
    <definedName name="___obl184">#REF!</definedName>
    <definedName name="___obl185" localSheetId="1">#REF!</definedName>
    <definedName name="___obl185">#REF!</definedName>
    <definedName name="___obl186" localSheetId="1">#REF!</definedName>
    <definedName name="___obl186">#REF!</definedName>
    <definedName name="___obl187" localSheetId="1">#REF!</definedName>
    <definedName name="___obl187">#REF!</definedName>
    <definedName name="___SLC16" localSheetId="1">#REF!</definedName>
    <definedName name="___SLC16">#REF!</definedName>
    <definedName name="__BPK1" localSheetId="1">#REF!</definedName>
    <definedName name="__BPK1">#REF!</definedName>
    <definedName name="__BPK2" localSheetId="1">#REF!</definedName>
    <definedName name="__BPK2">#REF!</definedName>
    <definedName name="__BPK3" localSheetId="1">#REF!</definedName>
    <definedName name="__BPK3">#REF!</definedName>
    <definedName name="__DEMAND__" localSheetId="1">'[2]Poptávkový dopis'!#REF!,'[2]Poptávkový dopis'!$A$2,'[2]Poptávkový dopis'!$A$2,'[2]Poptávkový dopis'!$B$2</definedName>
    <definedName name="__DEMAND__">'[2]Poptávkový dopis'!#REF!,'[2]Poptávkový dopis'!$A$2,'[2]Poptávkový dopis'!$A$2,'[2]Poptávkový dopis'!$B$2</definedName>
    <definedName name="__FIRM__" localSheetId="1">'[2]Poptávkový dopis'!#REF!</definedName>
    <definedName name="__FIRM__">'[2]Poptávkový dopis'!#REF!</definedName>
    <definedName name="__ITEM__" localSheetId="1">#REF!</definedName>
    <definedName name="__ITEM__">#REF!</definedName>
    <definedName name="__MAIN2__" localSheetId="1">#REF!</definedName>
    <definedName name="__MAIN2__">#REF!</definedName>
    <definedName name="__MAIN3__" localSheetId="1">#REF!</definedName>
    <definedName name="__MAIN3__">#REF!</definedName>
    <definedName name="__obl11" localSheetId="1">#REF!</definedName>
    <definedName name="__obl11">#REF!</definedName>
    <definedName name="__obl12" localSheetId="1">#REF!</definedName>
    <definedName name="__obl12">#REF!</definedName>
    <definedName name="__obl13" localSheetId="1">#REF!</definedName>
    <definedName name="__obl13">#REF!</definedName>
    <definedName name="__obl14" localSheetId="1">#REF!</definedName>
    <definedName name="__obl14">#REF!</definedName>
    <definedName name="__obl15" localSheetId="1">#REF!</definedName>
    <definedName name="__obl15">#REF!</definedName>
    <definedName name="__obl16" localSheetId="1">#REF!</definedName>
    <definedName name="__obl16">#REF!</definedName>
    <definedName name="__obl17" localSheetId="1">#REF!</definedName>
    <definedName name="__obl17">#REF!</definedName>
    <definedName name="__obl1710" localSheetId="1">#REF!</definedName>
    <definedName name="__obl1710">#REF!</definedName>
    <definedName name="__obl1711" localSheetId="1">#REF!</definedName>
    <definedName name="__obl1711">#REF!</definedName>
    <definedName name="__obl1712" localSheetId="1">#REF!</definedName>
    <definedName name="__obl1712">#REF!</definedName>
    <definedName name="__obl1713" localSheetId="1">#REF!</definedName>
    <definedName name="__obl1713">#REF!</definedName>
    <definedName name="__obl1714" localSheetId="1">#REF!</definedName>
    <definedName name="__obl1714">#REF!</definedName>
    <definedName name="__obl1715" localSheetId="1">#REF!</definedName>
    <definedName name="__obl1715">#REF!</definedName>
    <definedName name="__obl1716" localSheetId="1">#REF!</definedName>
    <definedName name="__obl1716">#REF!</definedName>
    <definedName name="__obl1717" localSheetId="1">#REF!</definedName>
    <definedName name="__obl1717">#REF!</definedName>
    <definedName name="__obl1718" localSheetId="1">#REF!</definedName>
    <definedName name="__obl1718">#REF!</definedName>
    <definedName name="__obl1719" localSheetId="1">#REF!</definedName>
    <definedName name="__obl1719">#REF!</definedName>
    <definedName name="__obl173" localSheetId="1">#REF!</definedName>
    <definedName name="__obl173">#REF!</definedName>
    <definedName name="__obl174" localSheetId="1">#REF!</definedName>
    <definedName name="__obl174">#REF!</definedName>
    <definedName name="__obl175" localSheetId="1">#REF!</definedName>
    <definedName name="__obl175">#REF!</definedName>
    <definedName name="__obl176" localSheetId="1">#REF!</definedName>
    <definedName name="__obl176">#REF!</definedName>
    <definedName name="__obl177" localSheetId="1">#REF!</definedName>
    <definedName name="__obl177">#REF!</definedName>
    <definedName name="__obl178" localSheetId="1">#REF!</definedName>
    <definedName name="__obl178">#REF!</definedName>
    <definedName name="__obl179" localSheetId="1">#REF!</definedName>
    <definedName name="__obl179">#REF!</definedName>
    <definedName name="__obl18" localSheetId="1">#REF!</definedName>
    <definedName name="__obl18">#REF!</definedName>
    <definedName name="__obl181" localSheetId="1">#REF!</definedName>
    <definedName name="__obl181">#REF!</definedName>
    <definedName name="__obl1816" localSheetId="1">#REF!</definedName>
    <definedName name="__obl1816">#REF!</definedName>
    <definedName name="__obl1820" localSheetId="1">#REF!</definedName>
    <definedName name="__obl1820">#REF!</definedName>
    <definedName name="__obl1821" localSheetId="1">#REF!</definedName>
    <definedName name="__obl1821">#REF!</definedName>
    <definedName name="__obl1822" localSheetId="1">#REF!</definedName>
    <definedName name="__obl1822">#REF!</definedName>
    <definedName name="__obl1823" localSheetId="1">#REF!</definedName>
    <definedName name="__obl1823">#REF!</definedName>
    <definedName name="__obl1824" localSheetId="1">#REF!</definedName>
    <definedName name="__obl1824">#REF!</definedName>
    <definedName name="__obl1825" localSheetId="1">#REF!</definedName>
    <definedName name="__obl1825">#REF!</definedName>
    <definedName name="__obl1826" localSheetId="1">#REF!</definedName>
    <definedName name="__obl1826">#REF!</definedName>
    <definedName name="__obl1827" localSheetId="1">#REF!</definedName>
    <definedName name="__obl1827">#REF!</definedName>
    <definedName name="__obl1828" localSheetId="1">#REF!</definedName>
    <definedName name="__obl1828">#REF!</definedName>
    <definedName name="__obl1829" localSheetId="1">#REF!</definedName>
    <definedName name="__obl1829">#REF!</definedName>
    <definedName name="__obl183" localSheetId="1">#REF!</definedName>
    <definedName name="__obl183">#REF!</definedName>
    <definedName name="__obl1831" localSheetId="1">#REF!</definedName>
    <definedName name="__obl1831">#REF!</definedName>
    <definedName name="__obl1832" localSheetId="1">#REF!</definedName>
    <definedName name="__obl1832">#REF!</definedName>
    <definedName name="__obl184" localSheetId="1">#REF!</definedName>
    <definedName name="__obl184">#REF!</definedName>
    <definedName name="__obl185" localSheetId="1">#REF!</definedName>
    <definedName name="__obl185">#REF!</definedName>
    <definedName name="__obl186" localSheetId="1">#REF!</definedName>
    <definedName name="__obl186">#REF!</definedName>
    <definedName name="__obl187" localSheetId="1">#REF!</definedName>
    <definedName name="__obl187">#REF!</definedName>
    <definedName name="__PERSON__" localSheetId="1">'[2]Poptávkový dopis'!#REF!</definedName>
    <definedName name="__PERSON__">'[2]Poptávkový dopis'!#REF!</definedName>
    <definedName name="__PROJECT__" localSheetId="1">'[2]Poptávkový dopis'!#REF!,'[2]Poptávkový dopis'!$A$3,'[2]Poptávkový dopis'!$A$3,'[2]Poptávkový dopis'!$B$3</definedName>
    <definedName name="__PROJECT__">'[2]Poptávkový dopis'!#REF!,'[2]Poptávkový dopis'!$A$3,'[2]Poptávkový dopis'!$A$3,'[2]Poptávkový dopis'!$B$3</definedName>
    <definedName name="__SLC16" localSheetId="1">#REF!</definedName>
    <definedName name="__SLC16">#REF!</definedName>
    <definedName name="__T4__" localSheetId="1">'[3]Stavební práce'!#REF!</definedName>
    <definedName name="__T4__">'[3]Stavební práce'!#REF!</definedName>
    <definedName name="__TE0__" localSheetId="1">#REF!</definedName>
    <definedName name="__TE0__">#REF!</definedName>
    <definedName name="__TE1__" localSheetId="1">#REF!</definedName>
    <definedName name="__TE1__">#REF!</definedName>
    <definedName name="__TE2__" localSheetId="1">#REF!</definedName>
    <definedName name="__TE2__">#REF!</definedName>
    <definedName name="__TR0__" localSheetId="1">#REF!</definedName>
    <definedName name="__TR0__">#REF!</definedName>
    <definedName name="__TR1__" localSheetId="1">#REF!</definedName>
    <definedName name="__TR1__">#REF!</definedName>
    <definedName name="__TR2__" localSheetId="1">#REF!</definedName>
    <definedName name="__TR2__">#REF!</definedName>
    <definedName name="__VERSION__" localSheetId="1">'[2]Poptávkový dopis'!#REF!,'[2]Poptávkový dopis'!#REF!,'[2]Poptávkový dopis'!$A$4,'[2]Poptávkový dopis'!$A$4,'[2]Poptávkový dopis'!$B$4</definedName>
    <definedName name="__VERSION__">'[2]Poptávkový dopis'!#REF!,'[2]Poptávkový dopis'!#REF!,'[2]Poptávkový dopis'!$A$4,'[2]Poptávkový dopis'!$A$4,'[2]Poptávkový dopis'!$B$4</definedName>
    <definedName name="__xlnm.Print_Titles_1" localSheetId="1">#REF!</definedName>
    <definedName name="__xlnm.Print_Titles_1">#REF!</definedName>
    <definedName name="__xlnm.Print_Titles_2" localSheetId="1">#REF!</definedName>
    <definedName name="__xlnm.Print_Titles_2">#REF!</definedName>
    <definedName name="__xlnm.Print_Titles_3" localSheetId="1">#REF!</definedName>
    <definedName name="__xlnm.Print_Titles_3">#REF!</definedName>
    <definedName name="_10Excel_BuiltIn_Print_Titles_18_1" localSheetId="1">#REF!</definedName>
    <definedName name="_10Excel_BuiltIn_Print_Titles_18_1">#REF!</definedName>
    <definedName name="_11Excel_BuiltIn_Print_Titles_2_1" localSheetId="1">#REF!</definedName>
    <definedName name="_11Excel_BuiltIn_Print_Titles_2_1">#REF!</definedName>
    <definedName name="_12Excel_BuiltIn_Print_Titles_4_1" localSheetId="1">#REF!</definedName>
    <definedName name="_12Excel_BuiltIn_Print_Titles_4_1">#REF!</definedName>
    <definedName name="_13Excel_BuiltIn_Print_Titles_5_1" localSheetId="1">#REF!</definedName>
    <definedName name="_13Excel_BuiltIn_Print_Titles_5_1">#REF!</definedName>
    <definedName name="_14Excel_BuiltIn_Print_Titles_6_1" localSheetId="1">#REF!</definedName>
    <definedName name="_14Excel_BuiltIn_Print_Titles_6_1">#REF!</definedName>
    <definedName name="_15Excel_BuiltIn_Print_Titles_7_1" localSheetId="1">#REF!</definedName>
    <definedName name="_15Excel_BuiltIn_Print_Titles_7_1">#REF!</definedName>
    <definedName name="_16Excel_BuiltIn_Print_Titles_8_1" localSheetId="1">#REF!</definedName>
    <definedName name="_16Excel_BuiltIn_Print_Titles_8_1">#REF!</definedName>
    <definedName name="_1info" localSheetId="1">#REF!</definedName>
    <definedName name="_1info">#REF!</definedName>
    <definedName name="_2Excel_BuiltIn_Print_Area_1_1" localSheetId="1">#REF!</definedName>
    <definedName name="_2Excel_BuiltIn_Print_Area_1_1">#REF!</definedName>
    <definedName name="_3" localSheetId="1">[4]Položky!#REF!</definedName>
    <definedName name="_3">[4]Položky!#REF!</definedName>
    <definedName name="_3Excel_BuiltIn_Print_Area_2_1" localSheetId="1">#REF!</definedName>
    <definedName name="_3Excel_BuiltIn_Print_Area_2_1">#REF!</definedName>
    <definedName name="_4Excel_BuiltIn_Print_Area_23_1" localSheetId="1">#REF!</definedName>
    <definedName name="_4Excel_BuiltIn_Print_Area_23_1">#REF!</definedName>
    <definedName name="_5Excel_BuiltIn_Print_Area_5_1" localSheetId="1">#REF!</definedName>
    <definedName name="_5Excel_BuiltIn_Print_Area_5_1">#REF!</definedName>
    <definedName name="_6Excel_BuiltIn_Print_Area_6_1" localSheetId="1">#REF!</definedName>
    <definedName name="_6Excel_BuiltIn_Print_Area_6_1">#REF!</definedName>
    <definedName name="_7Excel_BuiltIn_Print_Area_7_1" localSheetId="1">#REF!</definedName>
    <definedName name="_7Excel_BuiltIn_Print_Area_7_1">#REF!</definedName>
    <definedName name="_8Excel_BuiltIn_Print_Titles_1_1" localSheetId="1">#REF!</definedName>
    <definedName name="_8Excel_BuiltIn_Print_Titles_1_1">#REF!</definedName>
    <definedName name="_9Excel_BuiltIn_Print_Titles_10_1" localSheetId="1">#REF!</definedName>
    <definedName name="_9Excel_BuiltIn_Print_Titles_10_1">#REF!</definedName>
    <definedName name="_a" localSheetId="1">[4]Položky!#REF!</definedName>
    <definedName name="_a">[4]Položky!#REF!</definedName>
    <definedName name="_b" localSheetId="1">[4]Položky!#REF!</definedName>
    <definedName name="_b">[4]Položky!#REF!</definedName>
    <definedName name="_BPK1" localSheetId="1">[5]Položky!#REF!</definedName>
    <definedName name="_BPK1">[5]Položky!#REF!</definedName>
    <definedName name="_BPK2" localSheetId="1">[5]Položky!#REF!</definedName>
    <definedName name="_BPK2">[5]Položky!#REF!</definedName>
    <definedName name="_BPK3" localSheetId="1">[5]Položky!#REF!</definedName>
    <definedName name="_BPK3">[5]Položky!#REF!</definedName>
    <definedName name="_xlnm._FilterDatabase" localSheetId="3" hidden="1">'Smecky-kotelna - Výměna t...'!$C$88:$K$295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odd11" localSheetId="1">'[6]Stavební část'!#REF!</definedName>
    <definedName name="_odd11">'[6]Stavební část'!#REF!</definedName>
    <definedName name="_odd12" localSheetId="1">'[6]Stavební část'!#REF!</definedName>
    <definedName name="_odd12">'[6]Stavební část'!#REF!</definedName>
    <definedName name="_odd13" localSheetId="1">'[6]Stavební část'!#REF!</definedName>
    <definedName name="_odd13">'[6]Stavební část'!#REF!</definedName>
    <definedName name="_odd14" localSheetId="1">'[6]Stavební část'!#REF!</definedName>
    <definedName name="_odd14">'[6]Stavební část'!#REF!</definedName>
    <definedName name="_odd15" localSheetId="1">'[6]Stavební část'!#REF!</definedName>
    <definedName name="_odd15">'[6]Stavební část'!#REF!</definedName>
    <definedName name="_sk10" localSheetId="7">#REF!</definedName>
    <definedName name="_sk10" localSheetId="1">#REF!</definedName>
    <definedName name="_sk10">#REF!</definedName>
    <definedName name="_sk11" localSheetId="1">#REF!</definedName>
    <definedName name="_sk11">#REF!</definedName>
    <definedName name="_SLC16" localSheetId="1">#REF!</definedName>
    <definedName name="_SLC16">#REF!</definedName>
    <definedName name="_ST1">[7]Kabelove_trasy!$X$234</definedName>
    <definedName name="_ST2">[7]Staveniště!$X$47</definedName>
    <definedName name="_ST3">'[7]..'!$X$10</definedName>
    <definedName name="_T1" localSheetId="1">#REF!</definedName>
    <definedName name="_T1">#REF!</definedName>
    <definedName name="a" localSheetId="7" hidden="1">{#N/A,#N/A,TRUE,"Krycí list"}</definedName>
    <definedName name="a" localSheetId="6" hidden="1">{#N/A,#N/A,TRUE,"Krycí list"}</definedName>
    <definedName name="a" localSheetId="1" hidden="1">{#N/A,#N/A,TRUE,"Krycí list"}</definedName>
    <definedName name="a" localSheetId="5" hidden="1">{#N/A,#N/A,TRUE,"Krycí list"}</definedName>
    <definedName name="a" localSheetId="0" hidden="1">{#N/A,#N/A,TRUE,"Krycí list"}</definedName>
    <definedName name="a" hidden="1">{#N/A,#N/A,TRUE,"Krycí list"}</definedName>
    <definedName name="aaa" localSheetId="7">[8]Rekapitulace!#REF!</definedName>
    <definedName name="aaa" localSheetId="1">#REF!</definedName>
    <definedName name="aaa">#REF!</definedName>
    <definedName name="ACS">[7]ACS!$X$599</definedName>
    <definedName name="ACS_1" localSheetId="1">[9]Summary!#REF!</definedName>
    <definedName name="ACS_1">[9]Summary!#REF!</definedName>
    <definedName name="ACS_2" localSheetId="1">[9]Summary!#REF!</definedName>
    <definedName name="ACS_2">[9]Summary!#REF!</definedName>
    <definedName name="ACS_a" localSheetId="1">[9]Summary!#REF!</definedName>
    <definedName name="ACS_a">[9]Summary!#REF!</definedName>
    <definedName name="ACS_b" localSheetId="1">[9]Summary!#REF!</definedName>
    <definedName name="ACS_b">[9]Summary!#REF!</definedName>
    <definedName name="ACS_d" localSheetId="1">[9]Summary!#REF!</definedName>
    <definedName name="ACS_d">[9]Summary!#REF!</definedName>
    <definedName name="ACS_I" localSheetId="1">[9]Summary!#REF!</definedName>
    <definedName name="ACS_I">[9]Summary!#REF!</definedName>
    <definedName name="ACS_s" localSheetId="1">[9]Summary!#REF!</definedName>
    <definedName name="ACS_s">[9]Summary!#REF!</definedName>
    <definedName name="ACS_W" localSheetId="1">[9]Summary!#REF!</definedName>
    <definedName name="ACS_W">[9]Summary!#REF!</definedName>
    <definedName name="ACwvu.Skryté." localSheetId="1" hidden="1">#REF!</definedName>
    <definedName name="ACwvu.Skryté." hidden="1">#REF!</definedName>
    <definedName name="AE" localSheetId="1">#REF!</definedName>
    <definedName name="AE">#REF!</definedName>
    <definedName name="afterdetail_rkap" localSheetId="7">#REF!</definedName>
    <definedName name="afterdetail_rkap" localSheetId="1">#REF!</definedName>
    <definedName name="afterdetail_rkap">#REF!</definedName>
    <definedName name="afterdetail_rozpocty" localSheetId="1">#REF!</definedName>
    <definedName name="afterdetail_rozpocty">#REF!</definedName>
    <definedName name="Akce" localSheetId="1">#REF!</definedName>
    <definedName name="Akce">#REF!</definedName>
    <definedName name="AL_obvodový_plášť" localSheetId="1">'[10]SO 11.1A Výkaz výměr'!#REF!</definedName>
    <definedName name="AL_obvodový_plášť">'[10]SO 11.1A Výkaz výměr'!#REF!</definedName>
    <definedName name="ALLDATA" localSheetId="1">#REF!</definedName>
    <definedName name="ALLDATA">#REF!</definedName>
    <definedName name="Anglická" localSheetId="7">[8]Rekapitulace!#REF!</definedName>
    <definedName name="Anglická" localSheetId="1">[8]Rekapitulace!#REF!</definedName>
    <definedName name="Anglická">[8]Rekapitulace!#REF!</definedName>
    <definedName name="ANT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NT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NT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NT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NT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NT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SL">[7]ASL!$X$22</definedName>
    <definedName name="ASL_1" localSheetId="1">[9]Summary!#REF!</definedName>
    <definedName name="ASL_1">[9]Summary!#REF!</definedName>
    <definedName name="ASL_2" localSheetId="1">[9]Summary!#REF!</definedName>
    <definedName name="ASL_2">[9]Summary!#REF!</definedName>
    <definedName name="ASL_a" localSheetId="1">[9]Summary!#REF!</definedName>
    <definedName name="ASL_a">[9]Summary!#REF!</definedName>
    <definedName name="ASL_b" localSheetId="1">[9]Summary!#REF!</definedName>
    <definedName name="ASL_b">[9]Summary!#REF!</definedName>
    <definedName name="ASL_d" localSheetId="1">[9]Summary!#REF!</definedName>
    <definedName name="ASL_d">[9]Summary!#REF!</definedName>
    <definedName name="ASL_I" localSheetId="1">[9]Summary!#REF!</definedName>
    <definedName name="ASL_I">[9]Summary!#REF!</definedName>
    <definedName name="ASL_s" localSheetId="1">[9]Summary!#REF!</definedName>
    <definedName name="ASL_s">[9]Summary!#REF!</definedName>
    <definedName name="ASL_t" localSheetId="1">[9]Summary!#REF!</definedName>
    <definedName name="ASL_t">[9]Summary!#REF!</definedName>
    <definedName name="ASL_W" localSheetId="1">[9]Summary!#REF!</definedName>
    <definedName name="ASL_W">[9]Summary!#REF!</definedName>
    <definedName name="ats" localSheetId="1">#REF!</definedName>
    <definedName name="ats">#REF!</definedName>
    <definedName name="AV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V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V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V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V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V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b_10" localSheetId="1">#REF!</definedName>
    <definedName name="b_10">#REF!</definedName>
    <definedName name="b_25" localSheetId="1">#REF!</definedName>
    <definedName name="b_25">#REF!</definedName>
    <definedName name="b_30" localSheetId="1">#REF!</definedName>
    <definedName name="b_30">#REF!</definedName>
    <definedName name="b_35" localSheetId="1">#REF!</definedName>
    <definedName name="b_35">#REF!</definedName>
    <definedName name="b_40" localSheetId="1">#REF!</definedName>
    <definedName name="b_40">#REF!</definedName>
    <definedName name="b_50" localSheetId="1">#REF!</definedName>
    <definedName name="b_50">#REF!</definedName>
    <definedName name="b_60" localSheetId="1">#REF!</definedName>
    <definedName name="b_60">#REF!</definedName>
    <definedName name="battab" localSheetId="1">#REF!</definedName>
    <definedName name="battab">#REF!</definedName>
    <definedName name="Battzeit" localSheetId="1">#REF!</definedName>
    <definedName name="Battzeit">#REF!</definedName>
    <definedName name="Báze_Al" localSheetId="7">#REF!</definedName>
    <definedName name="Báze_Al" localSheetId="1">#REF!</definedName>
    <definedName name="Báze_Al">#REF!</definedName>
    <definedName name="Báze_Cu" localSheetId="1">#REF!</definedName>
    <definedName name="Báze_Cu">#REF!</definedName>
    <definedName name="be_be" localSheetId="1">#REF!</definedName>
    <definedName name="be_be">#REF!</definedName>
    <definedName name="be_pf" localSheetId="1">#REF!</definedName>
    <definedName name="be_pf">#REF!</definedName>
    <definedName name="be_sc" localSheetId="1">#REF!</definedName>
    <definedName name="be_sc">#REF!</definedName>
    <definedName name="be_sch" localSheetId="1">#REF!</definedName>
    <definedName name="be_sch">#REF!</definedName>
    <definedName name="be_so" localSheetId="1">#REF!</definedName>
    <definedName name="be_so">#REF!</definedName>
    <definedName name="be_sp" localSheetId="1">#REF!</definedName>
    <definedName name="be_sp">#REF!</definedName>
    <definedName name="be_st" localSheetId="1">#REF!</definedName>
    <definedName name="be_st">#REF!</definedName>
    <definedName name="before_rkap" localSheetId="7">[8]Rekapitulace!#REF!</definedName>
    <definedName name="before_rkap" localSheetId="1">[11]Rekapitulace!#REF!</definedName>
    <definedName name="before_rkap">[11]Rekapitulace!#REF!</definedName>
    <definedName name="before_rozpocty" localSheetId="7">[8]Rekapitulace!#REF!</definedName>
    <definedName name="before_rozpocty" localSheetId="1">[11]Rekapitulace!#REF!</definedName>
    <definedName name="before_rozpocty">[11]Rekapitulace!#REF!</definedName>
    <definedName name="beforeafterdetail_rozpocty.Poznamka2.1" localSheetId="7">#REF!</definedName>
    <definedName name="beforeafterdetail_rozpocty.Poznamka2.1" localSheetId="1">#REF!</definedName>
    <definedName name="beforeafterdetail_rozpocty.Poznamka2.1">#REF!</definedName>
    <definedName name="beforedetail_rozpocty" localSheetId="7">[8]Rekapitulace!#REF!</definedName>
    <definedName name="beforedetail_rozpocty" localSheetId="1">[11]Rekapitulace!#REF!</definedName>
    <definedName name="beforedetail_rozpocty">[11]Rekapitulace!#REF!</definedName>
    <definedName name="bghrerr" localSheetId="1">#REF!</definedName>
    <definedName name="bghrerr">#REF!</definedName>
    <definedName name="bghrerr_1">"#REF!"</definedName>
    <definedName name="bhvfdgvf" localSheetId="1">#REF!</definedName>
    <definedName name="bhvfdgvf">#REF!</definedName>
    <definedName name="bhvfdgvf_1">"#REF!"</definedName>
    <definedName name="body_hlavy" localSheetId="7">[8]Rekapitulace!#REF!</definedName>
    <definedName name="body_hlavy" localSheetId="1">[11]Rekapitulace!#REF!</definedName>
    <definedName name="body_hlavy">[11]Rekapitulace!#REF!</definedName>
    <definedName name="body_memrekapdph" localSheetId="7">[8]Rekapitulace!#REF!</definedName>
    <definedName name="body_memrekapdph" localSheetId="1">[11]Rekapitulace!#REF!</definedName>
    <definedName name="body_memrekapdph">[11]Rekapitulace!#REF!</definedName>
    <definedName name="body_phlavy" localSheetId="7">[8]Rekapitulace!#REF!</definedName>
    <definedName name="body_phlavy" localSheetId="1">[11]Rekapitulace!#REF!</definedName>
    <definedName name="body_phlavy">[11]Rekapitulace!#REF!</definedName>
    <definedName name="body_prekap" localSheetId="7">[8]Rekapitulace!#REF!</definedName>
    <definedName name="body_prekap" localSheetId="1">[11]Rekapitulace!#REF!</definedName>
    <definedName name="body_prekap">[11]Rekapitulace!#REF!</definedName>
    <definedName name="body_rkap" localSheetId="7">#REF!</definedName>
    <definedName name="body_rkap" localSheetId="1">#REF!</definedName>
    <definedName name="body_rkap">#REF!</definedName>
    <definedName name="body_rozpocty" localSheetId="7">[8]Rekapitulace!#REF!</definedName>
    <definedName name="body_rozpocty" localSheetId="1">[11]Rekapitulace!#REF!</definedName>
    <definedName name="body_rozpocty">[11]Rekapitulace!#REF!</definedName>
    <definedName name="body_rozpočty" localSheetId="7">[8]Rekapitulace!#REF!</definedName>
    <definedName name="body_rozpočty" localSheetId="1">[11]Rekapitulace!#REF!</definedName>
    <definedName name="body_rozpočty">[11]Rekapitulace!#REF!</definedName>
    <definedName name="body_rpolozky" localSheetId="7">#REF!</definedName>
    <definedName name="body_rpolozky" localSheetId="1">#REF!</definedName>
    <definedName name="body_rpolozky">#REF!</definedName>
    <definedName name="body_rpolozky.Poznamka2" localSheetId="1">#REF!</definedName>
    <definedName name="body_rpolozky.Poznamka2">#REF!</definedName>
    <definedName name="BS10_E9" localSheetId="1">#REF!</definedName>
    <definedName name="BS10_E9">#REF!</definedName>
    <definedName name="BS11_G_" localSheetId="1">#REF!</definedName>
    <definedName name="BS11_G_">#REF!</definedName>
    <definedName name="BS12_04" localSheetId="1">#REF!</definedName>
    <definedName name="BS12_04">#REF!</definedName>
    <definedName name="BS12_06" localSheetId="1">#REF!</definedName>
    <definedName name="BS12_06">#REF!</definedName>
    <definedName name="BS12_08" localSheetId="1">#REF!</definedName>
    <definedName name="BS12_08">#REF!</definedName>
    <definedName name="BS13_04" localSheetId="1">#REF!</definedName>
    <definedName name="BS13_04">#REF!</definedName>
    <definedName name="BS13_04Z" localSheetId="1">#REF!</definedName>
    <definedName name="BS13_04Z">#REF!</definedName>
    <definedName name="BS13_06" localSheetId="1">#REF!</definedName>
    <definedName name="BS13_06">#REF!</definedName>
    <definedName name="BS13_06Z" localSheetId="1">#REF!</definedName>
    <definedName name="BS13_06Z">#REF!</definedName>
    <definedName name="BS13_08" localSheetId="1">#REF!</definedName>
    <definedName name="BS13_08">#REF!</definedName>
    <definedName name="BS13_08Z" localSheetId="1">#REF!</definedName>
    <definedName name="BS13_08Z">#REF!</definedName>
    <definedName name="BS14_04" localSheetId="1">#REF!</definedName>
    <definedName name="BS14_04">#REF!</definedName>
    <definedName name="BS14_06" localSheetId="1">#REF!</definedName>
    <definedName name="BS14_06">#REF!</definedName>
    <definedName name="BS14_08" localSheetId="1">#REF!</definedName>
    <definedName name="BS14_08">#REF!</definedName>
    <definedName name="BS16_1" localSheetId="1">#REF!</definedName>
    <definedName name="BS16_1">#REF!</definedName>
    <definedName name="BS16_1_F" localSheetId="1">#REF!</definedName>
    <definedName name="BS16_1_F">#REF!</definedName>
    <definedName name="BS16_1Z" localSheetId="1">#REF!</definedName>
    <definedName name="BS16_1Z">#REF!</definedName>
    <definedName name="BS16_1Z_F" localSheetId="1">#REF!</definedName>
    <definedName name="BS16_1Z_F">#REF!</definedName>
    <definedName name="BS17_05" localSheetId="1">#REF!</definedName>
    <definedName name="BS17_05">#REF!</definedName>
    <definedName name="BS17_06" localSheetId="1">#REF!</definedName>
    <definedName name="BS17_06">#REF!</definedName>
    <definedName name="BS17_08" localSheetId="1">#REF!</definedName>
    <definedName name="BS17_08">#REF!</definedName>
    <definedName name="BS19_04" localSheetId="1">#REF!</definedName>
    <definedName name="BS19_04">#REF!</definedName>
    <definedName name="BS19_06" localSheetId="1">#REF!</definedName>
    <definedName name="BS19_06">#REF!</definedName>
    <definedName name="BS19_08" localSheetId="1">#REF!</definedName>
    <definedName name="BS19_08">#REF!</definedName>
    <definedName name="CC" localSheetId="1">#REF!</definedName>
    <definedName name="CC">#REF!</definedName>
    <definedName name="CCTV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CTV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CTV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CTV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CTV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CTV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CTV_1" localSheetId="1">[9]Summary!#REF!</definedName>
    <definedName name="CCTV_1">[9]Summary!#REF!</definedName>
    <definedName name="CCTV_2" localSheetId="1">[9]Summary!#REF!</definedName>
    <definedName name="CCTV_2">[9]Summary!#REF!</definedName>
    <definedName name="CCTV_a" localSheetId="1">[9]Summary!#REF!</definedName>
    <definedName name="CCTV_a">[9]Summary!#REF!</definedName>
    <definedName name="CCTV_b" localSheetId="1">[9]Summary!#REF!</definedName>
    <definedName name="CCTV_b">[9]Summary!#REF!</definedName>
    <definedName name="CCTV_d" localSheetId="1">[9]Summary!#REF!</definedName>
    <definedName name="CCTV_d">[9]Summary!#REF!</definedName>
    <definedName name="CCTV_I" localSheetId="1">[9]Summary!#REF!</definedName>
    <definedName name="CCTV_I">[9]Summary!#REF!</definedName>
    <definedName name="CCTV_s" localSheetId="1">[9]Summary!#REF!</definedName>
    <definedName name="CCTV_s">[9]Summary!#REF!</definedName>
    <definedName name="CCTV_W" localSheetId="1">[9]Summary!#REF!</definedName>
    <definedName name="CCTV_W">[9]Summary!#REF!</definedName>
    <definedName name="CDopočet_Al" localSheetId="7">#REF!</definedName>
    <definedName name="CDopočet_Al" localSheetId="1">#REF!</definedName>
    <definedName name="CDopočet_Al">#REF!</definedName>
    <definedName name="CDopočet_Cu" localSheetId="1">#REF!</definedName>
    <definedName name="CDopočet_Cu">#REF!</definedName>
    <definedName name="CDopočet_EUR" localSheetId="1">#REF!</definedName>
    <definedName name="CDopočet_EUR">#REF!</definedName>
    <definedName name="celkembezdph" localSheetId="7">[8]Rekapitulace!#REF!</definedName>
    <definedName name="celkembezdph" localSheetId="1">[11]Rekapitulace!#REF!</definedName>
    <definedName name="celkembezdph">[11]Rekapitulace!#REF!</definedName>
    <definedName name="CelkemNetto" localSheetId="1">#REF!</definedName>
    <definedName name="CelkemNetto">#REF!</definedName>
    <definedName name="CelkemRecyklaceNetto" localSheetId="1">#REF!</definedName>
    <definedName name="CelkemRecyklaceNetto">#REF!</definedName>
    <definedName name="celkemsdph" localSheetId="7">[8]Rekapitulace!#REF!</definedName>
    <definedName name="celkemsdph" localSheetId="1">[11]Rekapitulace!#REF!</definedName>
    <definedName name="celkemsdph">[11]Rekapitulace!#REF!</definedName>
    <definedName name="celkemsdph.Poznamka2" localSheetId="7">[8]Rekapitulace!#REF!</definedName>
    <definedName name="celkemsdph.Poznamka2" localSheetId="1">[11]Rekapitulace!#REF!</definedName>
    <definedName name="celkemsdph.Poznamka2">[11]Rekapitulace!#REF!</definedName>
    <definedName name="celkemsdph.Poznamka2.1" localSheetId="7">[8]Rekapitulace!#REF!</definedName>
    <definedName name="celkemsdph.Poznamka2.1" localSheetId="1">[11]Rekapitulace!#REF!</definedName>
    <definedName name="celkemsdph.Poznamka2.1">[11]Rekapitulace!#REF!</definedName>
    <definedName name="celklemsdph" localSheetId="7">[8]Rekapitulace!#REF!</definedName>
    <definedName name="celklemsdph" localSheetId="1">[11]Rekapitulace!#REF!</definedName>
    <definedName name="celklemsdph">[11]Rekapitulace!#REF!</definedName>
    <definedName name="celkrozp" localSheetId="1">#REF!</definedName>
    <definedName name="celkrozp">#REF!</definedName>
    <definedName name="celkrozp_1">"#REF!"</definedName>
    <definedName name="Cena">"$#REF!.$D$41"</definedName>
    <definedName name="Cena_dokumentace" localSheetId="7">#REF!</definedName>
    <definedName name="Cena_dokumentace" localSheetId="1">#REF!</definedName>
    <definedName name="Cena_dokumentace">#REF!</definedName>
    <definedName name="Cena1">"$#REF!.$D$33"</definedName>
    <definedName name="cena12" localSheetId="1">#REF!</definedName>
    <definedName name="cena12">#REF!</definedName>
    <definedName name="Cena2">"$#REF!.$D$34"</definedName>
    <definedName name="Cena3">"$#REF!.$D$35"</definedName>
    <definedName name="Cena4">"$#REF!.$D$36"</definedName>
    <definedName name="Cena5">"$#REF!.$D$37"</definedName>
    <definedName name="Cena6">"$#REF!.$D$38"</definedName>
    <definedName name="Cena7">"$#REF!.$D$39"</definedName>
    <definedName name="Cena8">"$#REF!.$D$40"</definedName>
    <definedName name="CenaCelkemVcetneDPH" localSheetId="1">#REF!</definedName>
    <definedName name="CenaCelkemVcetneDPH">#REF!</definedName>
    <definedName name="CenaCelkemVcetneDPH_3" localSheetId="1">#REF!</definedName>
    <definedName name="CenaCelkemVcetneDPH_3">#REF!</definedName>
    <definedName name="CenaCelkemVcetneDPH_4" localSheetId="1">#REF!</definedName>
    <definedName name="CenaCelkemVcetneDPH_4">#REF!</definedName>
    <definedName name="CenaCelkemVcetneDPH_5" localSheetId="1">#REF!</definedName>
    <definedName name="CenaCelkemVcetneDPH_5">#REF!</definedName>
    <definedName name="cif" localSheetId="1">#REF!</definedName>
    <definedName name="cif">#REF!</definedName>
    <definedName name="CisloNabidky" localSheetId="1">#REF!</definedName>
    <definedName name="CisloNabidky">#REF!</definedName>
    <definedName name="CisloNabidky_3" localSheetId="1">#REF!</definedName>
    <definedName name="CisloNabidky_3">#REF!</definedName>
    <definedName name="CisloNabidky_4" localSheetId="1">#REF!</definedName>
    <definedName name="CisloNabidky_4">#REF!</definedName>
    <definedName name="CisloNabidky_5" localSheetId="1">#REF!</definedName>
    <definedName name="CisloNabidky_5">#REF!</definedName>
    <definedName name="cisloobjektu">'[12]Krycí list'!$A$4</definedName>
    <definedName name="CisloRozpoctu">'[13]Krycí list'!$C$2</definedName>
    <definedName name="cislostavby">'[12]Krycí list'!$A$6</definedName>
    <definedName name="CO">[7]CO!$X$10</definedName>
    <definedName name="CO_1" localSheetId="1">[9]Summary!#REF!</definedName>
    <definedName name="CO_1">[9]Summary!#REF!</definedName>
    <definedName name="CO_2" localSheetId="1">[9]Summary!#REF!</definedName>
    <definedName name="CO_2">[9]Summary!#REF!</definedName>
    <definedName name="CO_a" localSheetId="1">[9]Summary!#REF!</definedName>
    <definedName name="CO_a">[9]Summary!#REF!</definedName>
    <definedName name="CO_b" localSheetId="1">[9]Summary!#REF!</definedName>
    <definedName name="CO_b">[9]Summary!#REF!</definedName>
    <definedName name="CO_d" localSheetId="1">[9]Summary!#REF!</definedName>
    <definedName name="CO_d">[9]Summary!#REF!</definedName>
    <definedName name="CO_I" localSheetId="1">[9]Summary!#REF!</definedName>
    <definedName name="CO_I">[9]Summary!#REF!</definedName>
    <definedName name="CO_s" localSheetId="1">[9]Summary!#REF!</definedName>
    <definedName name="CO_s">[9]Summary!#REF!</definedName>
    <definedName name="CO_t" localSheetId="1">[9]Summary!#REF!</definedName>
    <definedName name="CO_t">[9]Summary!#REF!</definedName>
    <definedName name="CO_W" localSheetId="1">[9]Summary!#REF!</definedName>
    <definedName name="CO_W">[9]Summary!#REF!</definedName>
    <definedName name="Com." localSheetId="1">#REF!</definedName>
    <definedName name="Com.">#REF!</definedName>
    <definedName name="cvg" localSheetId="7" hidden="1">{#N/A,#N/A,TRUE,"Krycí list"}</definedName>
    <definedName name="cvg" localSheetId="6" hidden="1">{#N/A,#N/A,TRUE,"Krycí list"}</definedName>
    <definedName name="cvg" localSheetId="1" hidden="1">{#N/A,#N/A,TRUE,"Krycí list"}</definedName>
    <definedName name="cvg" localSheetId="5" hidden="1">{#N/A,#N/A,TRUE,"Krycí list"}</definedName>
    <definedName name="cvg" localSheetId="0" hidden="1">{#N/A,#N/A,TRUE,"Krycí list"}</definedName>
    <definedName name="cvg" hidden="1">{#N/A,#N/A,TRUE,"Krycí list"}</definedName>
    <definedName name="CZK" localSheetId="1">[9]Summary!#REF!</definedName>
    <definedName name="CZK">[9]Summary!#REF!</definedName>
    <definedName name="čisté_terénní_úpravy" localSheetId="1">'[14]cost plan'!#REF!</definedName>
    <definedName name="čisté_terénní_úpravy">'[14]cost plan'!#REF!</definedName>
    <definedName name="Database" localSheetId="1">#REF!</definedName>
    <definedName name="Database">#REF!</definedName>
    <definedName name="_xlnm.Database" localSheetId="1">#REF!</definedName>
    <definedName name="_xlnm.Database">#REF!</definedName>
    <definedName name="DATE" localSheetId="1">#REF!</definedName>
    <definedName name="DATE">#REF!</definedName>
    <definedName name="Datum">"$#REF!.$B$30"</definedName>
    <definedName name="dddddd" localSheetId="7" hidden="1">{#N/A,#N/A,TRUE,"Krycí list"}</definedName>
    <definedName name="dddddd" localSheetId="6" hidden="1">{#N/A,#N/A,TRUE,"Krycí list"}</definedName>
    <definedName name="dddddd" localSheetId="1" hidden="1">{#N/A,#N/A,TRUE,"Krycí list"}</definedName>
    <definedName name="dddddd" localSheetId="5" hidden="1">{#N/A,#N/A,TRUE,"Krycí list"}</definedName>
    <definedName name="dddddd" localSheetId="0" hidden="1">{#N/A,#N/A,TRUE,"Krycí list"}</definedName>
    <definedName name="dddddd" hidden="1">{#N/A,#N/A,TRUE,"Krycí list"}</definedName>
    <definedName name="dem" localSheetId="1">#REF!</definedName>
    <definedName name="dem">#REF!</definedName>
    <definedName name="DEMAND.DESCR">'[2]Poptávkový dopis'!$D$2</definedName>
    <definedName name="DEMAND.NUMBER" localSheetId="1">'[2]Poptávkový dopis'!#REF!</definedName>
    <definedName name="DEMAND.NUMBER">'[2]Poptávkový dopis'!#REF!</definedName>
    <definedName name="demolice_a_úpravy_stáv_kce" localSheetId="1">'[14]cost plan'!#REF!</definedName>
    <definedName name="demolice_a_úpravy_stáv_kce">'[14]cost plan'!#REF!</definedName>
    <definedName name="dfdaf" localSheetId="1">#REF!</definedName>
    <definedName name="dfdaf">#REF!</definedName>
    <definedName name="dfdaf_1">"#REF!"</definedName>
    <definedName name="dfdfd" localSheetId="7" hidden="1">{#N/A,#N/A,TRUE,"Krycí list"}</definedName>
    <definedName name="dfdfd" localSheetId="6" hidden="1">{#N/A,#N/A,TRUE,"Krycí list"}</definedName>
    <definedName name="dfdfd" localSheetId="1" hidden="1">{#N/A,#N/A,TRUE,"Krycí list"}</definedName>
    <definedName name="dfdfd" localSheetId="5" hidden="1">{#N/A,#N/A,TRUE,"Krycí list"}</definedName>
    <definedName name="dfdfd" localSheetId="0" hidden="1">{#N/A,#N/A,TRUE,"Krycí list"}</definedName>
    <definedName name="dfdfd" hidden="1">{#N/A,#N/A,TRUE,"Krycí list"}</definedName>
    <definedName name="DG" localSheetId="1">[9]Summary!#REF!</definedName>
    <definedName name="DG">[9]Summary!#REF!</definedName>
    <definedName name="DG_h" localSheetId="1">[9]Summary!#REF!</definedName>
    <definedName name="DG_h">[9]Summary!#REF!</definedName>
    <definedName name="Dil" localSheetId="1">#REF!</definedName>
    <definedName name="Dil">#REF!</definedName>
    <definedName name="Dispečink">"$#REF!.$#REF!$#REF!"</definedName>
    <definedName name="DKGJSDGS" localSheetId="1">#REF!</definedName>
    <definedName name="DKGJSDGS">#REF!</definedName>
    <definedName name="DKGJSDGS_1">"#REF!"</definedName>
    <definedName name="DO" localSheetId="1">#REF!</definedName>
    <definedName name="DO">#REF!</definedName>
    <definedName name="DOD" localSheetId="1">#REF!</definedName>
    <definedName name="DOD">#REF!</definedName>
    <definedName name="Dodatek" localSheetId="1">#REF!</definedName>
    <definedName name="Dodatek">#REF!</definedName>
    <definedName name="Dodatek_3" localSheetId="1">#REF!</definedName>
    <definedName name="Dodatek_3">#REF!</definedName>
    <definedName name="Dodatek_4" localSheetId="1">#REF!</definedName>
    <definedName name="Dodatek_4">#REF!</definedName>
    <definedName name="Dodatek_5" localSheetId="1">#REF!</definedName>
    <definedName name="Dodatek_5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Dopočet_Al" localSheetId="7">#REF!</definedName>
    <definedName name="Dopočet_Al" localSheetId="1">#REF!</definedName>
    <definedName name="Dopočet_Al">#REF!</definedName>
    <definedName name="Dopočet_Cu" localSheetId="1">#REF!</definedName>
    <definedName name="Dopočet_Cu">#REF!</definedName>
    <definedName name="Dopočet_EUR" localSheetId="1">#REF!</definedName>
    <definedName name="Dopočet_EUR">#REF!</definedName>
    <definedName name="DPHSS" localSheetId="1">#REF!</definedName>
    <definedName name="DPHSS">#REF!</definedName>
    <definedName name="DPHSS_3" localSheetId="1">#REF!</definedName>
    <definedName name="DPHSS_3">#REF!</definedName>
    <definedName name="DPHSS_4" localSheetId="1">#REF!</definedName>
    <definedName name="DPHSS_4">#REF!</definedName>
    <definedName name="DPHSS_5" localSheetId="1">#REF!</definedName>
    <definedName name="DPHSS_5">#REF!</definedName>
    <definedName name="DPHZS" localSheetId="1">#REF!</definedName>
    <definedName name="DPHZS">#REF!</definedName>
    <definedName name="DPHZS_3" localSheetId="1">#REF!</definedName>
    <definedName name="DPHZS_3">#REF!</definedName>
    <definedName name="DPHZS_4" localSheetId="1">#REF!</definedName>
    <definedName name="DPHZS_4">#REF!</definedName>
    <definedName name="DPHZS_5" localSheetId="1">#REF!</definedName>
    <definedName name="DPHZS_5">#REF!</definedName>
    <definedName name="DPJ" localSheetId="1">#REF!</definedName>
    <definedName name="DPJ">#REF!</definedName>
    <definedName name="dsfbhbg" localSheetId="1">#REF!</definedName>
    <definedName name="dsfbhbg">#REF!</definedName>
    <definedName name="dsfbhbg_1">"#REF!"</definedName>
    <definedName name="DT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DT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DT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DT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DT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DT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EBI">'[7]BMS licence'!$X$69</definedName>
    <definedName name="EBI_1" localSheetId="1">[9]Summary!#REF!</definedName>
    <definedName name="EBI_1">[9]Summary!#REF!</definedName>
    <definedName name="EBI_2" localSheetId="1">[9]Summary!#REF!</definedName>
    <definedName name="EBI_2">[9]Summary!#REF!</definedName>
    <definedName name="EBI_a" localSheetId="1">[9]Summary!#REF!</definedName>
    <definedName name="EBI_a">[9]Summary!#REF!</definedName>
    <definedName name="EBI_b" localSheetId="1">[9]Summary!#REF!</definedName>
    <definedName name="EBI_b">[9]Summary!#REF!</definedName>
    <definedName name="EBI_d" localSheetId="1">[9]Summary!#REF!</definedName>
    <definedName name="EBI_d">[9]Summary!#REF!</definedName>
    <definedName name="EBI_I" localSheetId="1">[9]Summary!#REF!</definedName>
    <definedName name="EBI_I">[9]Summary!#REF!</definedName>
    <definedName name="EBI_s" localSheetId="1">[9]Summary!#REF!</definedName>
    <definedName name="EBI_s">[9]Summary!#REF!</definedName>
    <definedName name="EBI_W" localSheetId="1">[9]Summary!#REF!</definedName>
    <definedName name="EBI_W">[9]Summary!#REF!</definedName>
    <definedName name="EG">[7]ENG!$G$10</definedName>
    <definedName name="EGR" localSheetId="1">[9]Summary!#REF!</definedName>
    <definedName name="EGR">[9]Summary!#REF!</definedName>
    <definedName name="EKV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EKV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EKV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EKV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EKV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EKV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Elektro" localSheetId="1">#REF!</definedName>
    <definedName name="Elektro">#REF!</definedName>
    <definedName name="Elektro_3" localSheetId="1">#REF!</definedName>
    <definedName name="Elektro_3">#REF!</definedName>
    <definedName name="Elektro_4" localSheetId="1">#REF!</definedName>
    <definedName name="Elektro_4">#REF!</definedName>
    <definedName name="Elektro_5" localSheetId="1">#REF!</definedName>
    <definedName name="Elektro_5">#REF!</definedName>
    <definedName name="eLRX" localSheetId="1">[15]MATERIEL!#REF!</definedName>
    <definedName name="eLRX">[15]MATERIEL!#REF!</definedName>
    <definedName name="EmailZpracovatele" localSheetId="1">#REF!</definedName>
    <definedName name="EmailZpracovatele">#REF!</definedName>
    <definedName name="EmailZpracovatele_3" localSheetId="1">#REF!</definedName>
    <definedName name="EmailZpracovatele_3">#REF!</definedName>
    <definedName name="EmailZpracovatele_4" localSheetId="1">#REF!</definedName>
    <definedName name="EmailZpracovatele_4">#REF!</definedName>
    <definedName name="EmailZpracovatele_5" localSheetId="1">#REF!</definedName>
    <definedName name="EmailZpracovatele_5">#REF!</definedName>
    <definedName name="end_rozpocty" localSheetId="1">#REF!</definedName>
    <definedName name="end_rozpocty">#REF!</definedName>
    <definedName name="ENG" localSheetId="1">[9]Summary!#REF!</definedName>
    <definedName name="ENG">[9]Summary!#REF!</definedName>
    <definedName name="EPS">[7]EPS!$X$398</definedName>
    <definedName name="EPS_1" localSheetId="1">[9]Summary!#REF!</definedName>
    <definedName name="EPS_1">[9]Summary!#REF!</definedName>
    <definedName name="EPS_2" localSheetId="1">[9]Summary!#REF!</definedName>
    <definedName name="EPS_2">[9]Summary!#REF!</definedName>
    <definedName name="EPS_a" localSheetId="1">[9]Summary!#REF!</definedName>
    <definedName name="EPS_a">[9]Summary!#REF!</definedName>
    <definedName name="EPS_b" localSheetId="1">[9]Summary!#REF!</definedName>
    <definedName name="EPS_b">[9]Summary!#REF!</definedName>
    <definedName name="EPS_d" localSheetId="1">[9]Summary!#REF!</definedName>
    <definedName name="EPS_d">[9]Summary!#REF!</definedName>
    <definedName name="EPS_I" localSheetId="1">[9]Summary!#REF!</definedName>
    <definedName name="EPS_I">[9]Summary!#REF!</definedName>
    <definedName name="EPS_s" localSheetId="1">[9]Summary!#REF!</definedName>
    <definedName name="EPS_s">[9]Summary!#REF!</definedName>
    <definedName name="EPS_W" localSheetId="1">[9]Summary!#REF!</definedName>
    <definedName name="EPS_W">[9]Summary!#REF!</definedName>
    <definedName name="EUR" localSheetId="7">#REF!</definedName>
    <definedName name="EUR" localSheetId="1">#REF!</definedName>
    <definedName name="EUR">#REF!</definedName>
    <definedName name="Excel_BuiltIn__FilterDatabase_1_1" localSheetId="1">#REF!</definedName>
    <definedName name="Excel_BuiltIn__FilterDatabase_1_1">#REF!</definedName>
    <definedName name="Excel_BuiltIn__FilterDatabase_11" localSheetId="1">#REF!</definedName>
    <definedName name="Excel_BuiltIn__FilterDatabase_11">#REF!</definedName>
    <definedName name="Excel_BuiltIn__FilterDatabase_15" localSheetId="1">#REF!</definedName>
    <definedName name="Excel_BuiltIn__FilterDatabase_15">#REF!</definedName>
    <definedName name="Excel_BuiltIn__FilterDatabase_1P" localSheetId="1">#REF!</definedName>
    <definedName name="Excel_BuiltIn__FilterDatabase_1P">#REF!</definedName>
    <definedName name="Excel_BuiltIn__FilterDatabase_1PP" localSheetId="1">#REF!</definedName>
    <definedName name="Excel_BuiltIn__FilterDatabase_1PP">#REF!</definedName>
    <definedName name="Excel_BuiltIn__FilterDatabase_2" localSheetId="1">#REF!</definedName>
    <definedName name="Excel_BuiltIn__FilterDatabase_2">#REF!</definedName>
    <definedName name="Excel_BuiltIn__FilterDatabase_2_1" localSheetId="1">#REF!</definedName>
    <definedName name="Excel_BuiltIn__FilterDatabase_2_1">#REF!</definedName>
    <definedName name="Excel_BuiltIn__FilterDatabase_2P" localSheetId="1">#REF!</definedName>
    <definedName name="Excel_BuiltIn__FilterDatabase_2P">#REF!</definedName>
    <definedName name="Excel_BuiltIn__FilterDatabase_2PP" localSheetId="1">#REF!</definedName>
    <definedName name="Excel_BuiltIn__FilterDatabase_2PP">#REF!</definedName>
    <definedName name="Excel_BuiltIn__FilterDatabase_3">"$#REF!.$A$36:$BJ$383"</definedName>
    <definedName name="Excel_BuiltIn__FilterDatabase_3_1" localSheetId="1">#REF!</definedName>
    <definedName name="Excel_BuiltIn__FilterDatabase_3_1">#REF!</definedName>
    <definedName name="Excel_BuiltIn__FilterDatabase_3_1_1">"$#REF!.$#REF!$#REF!:$#REF!$#REF!"</definedName>
    <definedName name="Excel_BuiltIn__FilterDatabase_3P" localSheetId="1">#REF!</definedName>
    <definedName name="Excel_BuiltIn__FilterDatabase_3P">#REF!</definedName>
    <definedName name="Excel_BuiltIn__FilterDatabase_3PP" localSheetId="1">#REF!</definedName>
    <definedName name="Excel_BuiltIn__FilterDatabase_3PP">#REF!</definedName>
    <definedName name="Excel_BuiltIn__FilterDatabase_4" localSheetId="7">#REF!</definedName>
    <definedName name="Excel_BuiltIn__FilterDatabase_4" localSheetId="1">#REF!</definedName>
    <definedName name="Excel_BuiltIn__FilterDatabase_4">#REF!</definedName>
    <definedName name="Excel_BuiltIn__FilterDatabase_4_1">"$#REF!.$#REF!$#REF!:$#REF!$#REF!"</definedName>
    <definedName name="Excel_BuiltIn__FilterDatabase_4P" localSheetId="1">#REF!</definedName>
    <definedName name="Excel_BuiltIn__FilterDatabase_4P">#REF!</definedName>
    <definedName name="Excel_BuiltIn__FilterDatabase_5" localSheetId="1">#REF!</definedName>
    <definedName name="Excel_BuiltIn__FilterDatabase_5">#REF!</definedName>
    <definedName name="Excel_BuiltIn__FilterDatabase_5_1" localSheetId="1">#REF!</definedName>
    <definedName name="Excel_BuiltIn__FilterDatabase_5_1">#REF!</definedName>
    <definedName name="Excel_BuiltIn__FilterDatabase_6" localSheetId="1">#REF!</definedName>
    <definedName name="Excel_BuiltIn__FilterDatabase_6">#REF!</definedName>
    <definedName name="Excel_BuiltIn__FilterDatabase_6_1">"$#REF!.$#REF!$#REF!:$#REF!$#REF!"</definedName>
    <definedName name="Excel_BuiltIn__FilterDatabase_Gr" localSheetId="1">#REF!</definedName>
    <definedName name="Excel_BuiltIn__FilterDatabase_Gr">#REF!</definedName>
    <definedName name="Excel_BuiltIn_Criteria_1" localSheetId="1">#REF!</definedName>
    <definedName name="Excel_BuiltIn_Criteria_1">#REF!</definedName>
    <definedName name="Excel_BuiltIn_Criteria_2" localSheetId="1">#REF!</definedName>
    <definedName name="Excel_BuiltIn_Criteria_2">#REF!</definedName>
    <definedName name="Excel_BuiltIn_Criteria_2_2" localSheetId="1">#REF!</definedName>
    <definedName name="Excel_BuiltIn_Criteria_2_2">#REF!</definedName>
    <definedName name="Excel_BuiltIn_Criteria_2_2_1" localSheetId="1">#REF!</definedName>
    <definedName name="Excel_BuiltIn_Criteria_2_2_1">#REF!</definedName>
    <definedName name="Excel_BuiltIn_Criteria_2_2_1_1" localSheetId="1">[16]rozpočetBJ!#REF!</definedName>
    <definedName name="Excel_BuiltIn_Criteria_2_2_1_1">[16]rozpočetBJ!#REF!</definedName>
    <definedName name="Excel_BuiltIn_Criteria_2_3" localSheetId="1">#REF!</definedName>
    <definedName name="Excel_BuiltIn_Criteria_2_3">#REF!</definedName>
    <definedName name="Excel_BuiltIn_Criteria_2_3_1" localSheetId="1">[16]rozpočetBJ!#REF!</definedName>
    <definedName name="Excel_BuiltIn_Criteria_2_3_1">[16]rozpočetBJ!#REF!</definedName>
    <definedName name="Excel_BuiltIn_Criteria_3" localSheetId="1">#REF!</definedName>
    <definedName name="Excel_BuiltIn_Criteria_3">#REF!</definedName>
    <definedName name="Excel_BuiltIn_Criteria_4" localSheetId="1">#REF!</definedName>
    <definedName name="Excel_BuiltIn_Criteria_4">#REF!</definedName>
    <definedName name="Excel_BuiltIn_Database" localSheetId="1">#REF!</definedName>
    <definedName name="Excel_BuiltIn_Database">#REF!</definedName>
    <definedName name="Excel_BuiltIn_Print_Area_1">"$#REF!.$A$1:$E$75"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_1_1_1" localSheetId="1">#REF!</definedName>
    <definedName name="Excel_BuiltIn_Print_Area_1_1_1_1">#REF!</definedName>
    <definedName name="Excel_BuiltIn_Print_Area_1_10" localSheetId="1">#REF!</definedName>
    <definedName name="Excel_BuiltIn_Print_Area_1_10">#REF!</definedName>
    <definedName name="Excel_BuiltIn_Print_Area_1_25" localSheetId="1">#REF!</definedName>
    <definedName name="Excel_BuiltIn_Print_Area_1_25">#REF!</definedName>
    <definedName name="Excel_BuiltIn_Print_Area_1_26" localSheetId="1">#REF!</definedName>
    <definedName name="Excel_BuiltIn_Print_Area_1_26">#REF!</definedName>
    <definedName name="Excel_BuiltIn_Print_Area_1_27" localSheetId="1">#REF!</definedName>
    <definedName name="Excel_BuiltIn_Print_Area_1_27">#REF!</definedName>
    <definedName name="Excel_BuiltIn_Print_Area_1_28" localSheetId="1">#REF!</definedName>
    <definedName name="Excel_BuiltIn_Print_Area_1_28">#REF!</definedName>
    <definedName name="Excel_BuiltIn_Print_Area_1_29" localSheetId="1">#REF!</definedName>
    <definedName name="Excel_BuiltIn_Print_Area_1_29">#REF!</definedName>
    <definedName name="Excel_BuiltIn_Print_Area_1_30" localSheetId="1">#REF!</definedName>
    <definedName name="Excel_BuiltIn_Print_Area_1_30">#REF!</definedName>
    <definedName name="Excel_BuiltIn_Print_Area_1_6" localSheetId="1">#REF!</definedName>
    <definedName name="Excel_BuiltIn_Print_Area_1_6">#REF!</definedName>
    <definedName name="Excel_BuiltIn_Print_Area_1_8" localSheetId="1">#REF!</definedName>
    <definedName name="Excel_BuiltIn_Print_Area_1_8">#REF!</definedName>
    <definedName name="Excel_BuiltIn_Print_Area_10" localSheetId="1">#REF!</definedName>
    <definedName name="Excel_BuiltIn_Print_Area_10">#REF!</definedName>
    <definedName name="Excel_BuiltIn_Print_Area_10_1">"$#REF!.$A$1:$F$9"</definedName>
    <definedName name="Excel_BuiltIn_Print_Area_11">"$#REF!.$A$1:$F$9"</definedName>
    <definedName name="Excel_BuiltIn_Print_Area_12">"$#REF!.$A$1:$F$9"</definedName>
    <definedName name="Excel_BuiltIn_Print_Area_2" localSheetId="1">#REF!</definedName>
    <definedName name="Excel_BuiltIn_Print_Area_2">#REF!</definedName>
    <definedName name="Excel_BuiltIn_Print_Area_2_1" localSheetId="1">#REF!</definedName>
    <definedName name="Excel_BuiltIn_Print_Area_2_1">#REF!</definedName>
    <definedName name="Excel_BuiltIn_Print_Area_2_1_1" localSheetId="1">#REF!</definedName>
    <definedName name="Excel_BuiltIn_Print_Area_2_1_1">#REF!</definedName>
    <definedName name="Excel_BuiltIn_Print_Area_2_1_1_1" localSheetId="1">#REF!</definedName>
    <definedName name="Excel_BuiltIn_Print_Area_2_1_1_1">#REF!</definedName>
    <definedName name="Excel_BuiltIn_Print_Area_2_16" localSheetId="1">#REF!</definedName>
    <definedName name="Excel_BuiltIn_Print_Area_2_16">#REF!</definedName>
    <definedName name="Excel_BuiltIn_Print_Area_2_20" localSheetId="1">#REF!</definedName>
    <definedName name="Excel_BuiltIn_Print_Area_2_20">#REF!</definedName>
    <definedName name="Excel_BuiltIn_Print_Area_2_25" localSheetId="1">#REF!</definedName>
    <definedName name="Excel_BuiltIn_Print_Area_2_25">#REF!</definedName>
    <definedName name="Excel_BuiltIn_Print_Area_2_26" localSheetId="1">#REF!</definedName>
    <definedName name="Excel_BuiltIn_Print_Area_2_26">#REF!</definedName>
    <definedName name="Excel_BuiltIn_Print_Area_2_27" localSheetId="1">#REF!</definedName>
    <definedName name="Excel_BuiltIn_Print_Area_2_27">#REF!</definedName>
    <definedName name="Excel_BuiltIn_Print_Area_2_28" localSheetId="1">#REF!</definedName>
    <definedName name="Excel_BuiltIn_Print_Area_2_28">#REF!</definedName>
    <definedName name="Excel_BuiltIn_Print_Area_2_29" localSheetId="1">#REF!</definedName>
    <definedName name="Excel_BuiltIn_Print_Area_2_29">#REF!</definedName>
    <definedName name="Excel_BuiltIn_Print_Area_2_30" localSheetId="1">#REF!</definedName>
    <definedName name="Excel_BuiltIn_Print_Area_2_30">#REF!</definedName>
    <definedName name="Excel_BuiltIn_Print_Area_3" localSheetId="1">#REF!</definedName>
    <definedName name="Excel_BuiltIn_Print_Area_3">#REF!</definedName>
    <definedName name="Excel_BuiltIn_Print_Area_3_1" localSheetId="1">#REF!</definedName>
    <definedName name="Excel_BuiltIn_Print_Area_3_1">#REF!</definedName>
    <definedName name="Excel_BuiltIn_Print_Area_3_10" localSheetId="1">#REF!</definedName>
    <definedName name="Excel_BuiltIn_Print_Area_3_10">#REF!</definedName>
    <definedName name="Excel_BuiltIn_Print_Area_3_19" localSheetId="1">#REF!</definedName>
    <definedName name="Excel_BuiltIn_Print_Area_3_19">#REF!</definedName>
    <definedName name="Excel_BuiltIn_Print_Area_3_22" localSheetId="1">#REF!</definedName>
    <definedName name="Excel_BuiltIn_Print_Area_3_22">#REF!</definedName>
    <definedName name="Excel_BuiltIn_Print_Area_3_23" localSheetId="1">#REF!</definedName>
    <definedName name="Excel_BuiltIn_Print_Area_3_23">#REF!</definedName>
    <definedName name="Excel_BuiltIn_Print_Area_3_25" localSheetId="1">#REF!</definedName>
    <definedName name="Excel_BuiltIn_Print_Area_3_25">#REF!</definedName>
    <definedName name="Excel_BuiltIn_Print_Area_3_26" localSheetId="1">#REF!</definedName>
    <definedName name="Excel_BuiltIn_Print_Area_3_26">#REF!</definedName>
    <definedName name="Excel_BuiltIn_Print_Area_3_27" localSheetId="1">#REF!</definedName>
    <definedName name="Excel_BuiltIn_Print_Area_3_27">#REF!</definedName>
    <definedName name="Excel_BuiltIn_Print_Area_3_28" localSheetId="1">#REF!</definedName>
    <definedName name="Excel_BuiltIn_Print_Area_3_28">#REF!</definedName>
    <definedName name="Excel_BuiltIn_Print_Area_3_29" localSheetId="1">#REF!</definedName>
    <definedName name="Excel_BuiltIn_Print_Area_3_29">#REF!</definedName>
    <definedName name="Excel_BuiltIn_Print_Area_3_30" localSheetId="1">#REF!</definedName>
    <definedName name="Excel_BuiltIn_Print_Area_3_30">#REF!</definedName>
    <definedName name="Excel_BuiltIn_Print_Area_3_48" localSheetId="1">#REF!</definedName>
    <definedName name="Excel_BuiltIn_Print_Area_3_48">#REF!</definedName>
    <definedName name="Excel_BuiltIn_Print_Area_3_6" localSheetId="1">#REF!</definedName>
    <definedName name="Excel_BuiltIn_Print_Area_3_6">#REF!</definedName>
    <definedName name="Excel_BuiltIn_Print_Area_3_8" localSheetId="1">#REF!</definedName>
    <definedName name="Excel_BuiltIn_Print_Area_3_8">#REF!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>"$#REF!.$A$1:$F$9"</definedName>
    <definedName name="Excel_BuiltIn_Print_Area_4_10" localSheetId="1">#REF!</definedName>
    <definedName name="Excel_BuiltIn_Print_Area_4_10">#REF!</definedName>
    <definedName name="Excel_BuiltIn_Print_Area_4_25" localSheetId="1">#REF!</definedName>
    <definedName name="Excel_BuiltIn_Print_Area_4_25">#REF!</definedName>
    <definedName name="Excel_BuiltIn_Print_Area_4_26" localSheetId="1">#REF!</definedName>
    <definedName name="Excel_BuiltIn_Print_Area_4_26">#REF!</definedName>
    <definedName name="Excel_BuiltIn_Print_Area_4_27" localSheetId="1">#REF!</definedName>
    <definedName name="Excel_BuiltIn_Print_Area_4_27">#REF!</definedName>
    <definedName name="Excel_BuiltIn_Print_Area_4_28" localSheetId="1">#REF!</definedName>
    <definedName name="Excel_BuiltIn_Print_Area_4_28">#REF!</definedName>
    <definedName name="Excel_BuiltIn_Print_Area_4_29" localSheetId="1">#REF!</definedName>
    <definedName name="Excel_BuiltIn_Print_Area_4_29">#REF!</definedName>
    <definedName name="Excel_BuiltIn_Print_Area_4_30" localSheetId="1">#REF!</definedName>
    <definedName name="Excel_BuiltIn_Print_Area_4_30">#REF!</definedName>
    <definedName name="Excel_BuiltIn_Print_Area_4_6" localSheetId="1">#REF!</definedName>
    <definedName name="Excel_BuiltIn_Print_Area_4_6">#REF!</definedName>
    <definedName name="Excel_BuiltIn_Print_Area_4_8" localSheetId="1">#REF!</definedName>
    <definedName name="Excel_BuiltIn_Print_Area_4_8">#REF!</definedName>
    <definedName name="Excel_BuiltIn_Print_Area_5" localSheetId="1">#REF!</definedName>
    <definedName name="Excel_BuiltIn_Print_Area_5">#REF!</definedName>
    <definedName name="Excel_BuiltIn_Print_Area_5_1">"$#REF!.$A$1:$F$9"</definedName>
    <definedName name="Excel_BuiltIn_Print_Area_5_10" localSheetId="1">#REF!</definedName>
    <definedName name="Excel_BuiltIn_Print_Area_5_10">#REF!</definedName>
    <definedName name="Excel_BuiltIn_Print_Area_5_6" localSheetId="1">#REF!</definedName>
    <definedName name="Excel_BuiltIn_Print_Area_5_6">#REF!</definedName>
    <definedName name="Excel_BuiltIn_Print_Area_5_8" localSheetId="1">#REF!</definedName>
    <definedName name="Excel_BuiltIn_Print_Area_5_8">#REF!</definedName>
    <definedName name="Excel_BuiltIn_Print_Area_6" localSheetId="1">#REF!</definedName>
    <definedName name="Excel_BuiltIn_Print_Area_6">#REF!</definedName>
    <definedName name="Excel_BuiltIn_Print_Area_6_1">"$#REF!.$A$1:$F$9"</definedName>
    <definedName name="Excel_BuiltIn_Print_Area_6_10" localSheetId="1">#REF!</definedName>
    <definedName name="Excel_BuiltIn_Print_Area_6_10">#REF!</definedName>
    <definedName name="Excel_BuiltIn_Print_Area_6_25" localSheetId="1">#REF!</definedName>
    <definedName name="Excel_BuiltIn_Print_Area_6_25">#REF!</definedName>
    <definedName name="Excel_BuiltIn_Print_Area_6_26" localSheetId="1">#REF!</definedName>
    <definedName name="Excel_BuiltIn_Print_Area_6_26">#REF!</definedName>
    <definedName name="Excel_BuiltIn_Print_Area_6_27" localSheetId="1">#REF!</definedName>
    <definedName name="Excel_BuiltIn_Print_Area_6_27">#REF!</definedName>
    <definedName name="Excel_BuiltIn_Print_Area_6_28" localSheetId="1">#REF!</definedName>
    <definedName name="Excel_BuiltIn_Print_Area_6_28">#REF!</definedName>
    <definedName name="Excel_BuiltIn_Print_Area_6_29" localSheetId="1">#REF!</definedName>
    <definedName name="Excel_BuiltIn_Print_Area_6_29">#REF!</definedName>
    <definedName name="Excel_BuiltIn_Print_Area_6_30" localSheetId="1">#REF!</definedName>
    <definedName name="Excel_BuiltIn_Print_Area_6_30">#REF!</definedName>
    <definedName name="Excel_BuiltIn_Print_Area_6_6" localSheetId="1">#REF!</definedName>
    <definedName name="Excel_BuiltIn_Print_Area_6_6">#REF!</definedName>
    <definedName name="Excel_BuiltIn_Print_Area_6_8" localSheetId="1">#REF!</definedName>
    <definedName name="Excel_BuiltIn_Print_Area_6_8">#REF!</definedName>
    <definedName name="Excel_BuiltIn_Print_Area_7" localSheetId="1">#REF!</definedName>
    <definedName name="Excel_BuiltIn_Print_Area_7">#REF!</definedName>
    <definedName name="Excel_BuiltIn_Print_Area_7_1">"$#REF!.$A$1:$F$9"</definedName>
    <definedName name="Excel_BuiltIn_Print_Area_7_10" localSheetId="1">#REF!</definedName>
    <definedName name="Excel_BuiltIn_Print_Area_7_10">#REF!</definedName>
    <definedName name="Excel_BuiltIn_Print_Area_7_25" localSheetId="1">#REF!</definedName>
    <definedName name="Excel_BuiltIn_Print_Area_7_25">#REF!</definedName>
    <definedName name="Excel_BuiltIn_Print_Area_7_26" localSheetId="1">#REF!</definedName>
    <definedName name="Excel_BuiltIn_Print_Area_7_26">#REF!</definedName>
    <definedName name="Excel_BuiltIn_Print_Area_7_27" localSheetId="1">#REF!</definedName>
    <definedName name="Excel_BuiltIn_Print_Area_7_27">#REF!</definedName>
    <definedName name="Excel_BuiltIn_Print_Area_7_28" localSheetId="1">#REF!</definedName>
    <definedName name="Excel_BuiltIn_Print_Area_7_28">#REF!</definedName>
    <definedName name="Excel_BuiltIn_Print_Area_7_29" localSheetId="1">#REF!</definedName>
    <definedName name="Excel_BuiltIn_Print_Area_7_29">#REF!</definedName>
    <definedName name="Excel_BuiltIn_Print_Area_7_30" localSheetId="1">#REF!</definedName>
    <definedName name="Excel_BuiltIn_Print_Area_7_30">#REF!</definedName>
    <definedName name="Excel_BuiltIn_Print_Area_7_6" localSheetId="1">#REF!</definedName>
    <definedName name="Excel_BuiltIn_Print_Area_7_6">#REF!</definedName>
    <definedName name="Excel_BuiltIn_Print_Area_7_8" localSheetId="1">#REF!</definedName>
    <definedName name="Excel_BuiltIn_Print_Area_7_8">#REF!</definedName>
    <definedName name="Excel_BuiltIn_Print_Area_8" localSheetId="1">#REF!</definedName>
    <definedName name="Excel_BuiltIn_Print_Area_8">#REF!</definedName>
    <definedName name="Excel_BuiltIn_Print_Area_8_1">"$#REF!.$A$1:$F$9"</definedName>
    <definedName name="Excel_BuiltIn_Print_Area_9" localSheetId="1">#REF!</definedName>
    <definedName name="Excel_BuiltIn_Print_Area_9">#REF!</definedName>
    <definedName name="Excel_BuiltIn_Print_Titles_1">"$'Přístroje a zařízení dodávané v rámci tohoto projektu'.$A$#REF!:$IV$#REF!"</definedName>
    <definedName name="Excel_BuiltIn_Print_Titles_1_1" localSheetId="1">#REF!</definedName>
    <definedName name="Excel_BuiltIn_Print_Titles_1_1">#REF!</definedName>
    <definedName name="Excel_BuiltIn_Print_Titles_1_10" localSheetId="1">#REF!</definedName>
    <definedName name="Excel_BuiltIn_Print_Titles_1_10">#REF!</definedName>
    <definedName name="Excel_BuiltIn_Print_Titles_1_25" localSheetId="1">#REF!</definedName>
    <definedName name="Excel_BuiltIn_Print_Titles_1_25">#REF!</definedName>
    <definedName name="Excel_BuiltIn_Print_Titles_1_26" localSheetId="1">#REF!</definedName>
    <definedName name="Excel_BuiltIn_Print_Titles_1_26">#REF!</definedName>
    <definedName name="Excel_BuiltIn_Print_Titles_1_27" localSheetId="1">#REF!</definedName>
    <definedName name="Excel_BuiltIn_Print_Titles_1_27">#REF!</definedName>
    <definedName name="Excel_BuiltIn_Print_Titles_1_28" localSheetId="1">#REF!</definedName>
    <definedName name="Excel_BuiltIn_Print_Titles_1_28">#REF!</definedName>
    <definedName name="Excel_BuiltIn_Print_Titles_1_29" localSheetId="1">#REF!</definedName>
    <definedName name="Excel_BuiltIn_Print_Titles_1_29">#REF!</definedName>
    <definedName name="Excel_BuiltIn_Print_Titles_1_30" localSheetId="1">#REF!</definedName>
    <definedName name="Excel_BuiltIn_Print_Titles_1_30">#REF!</definedName>
    <definedName name="Excel_BuiltIn_Print_Titles_1_6" localSheetId="1">#REF!</definedName>
    <definedName name="Excel_BuiltIn_Print_Titles_1_6">#REF!</definedName>
    <definedName name="Excel_BuiltIn_Print_Titles_1_8" localSheetId="1">#REF!</definedName>
    <definedName name="Excel_BuiltIn_Print_Titles_1_8">#REF!</definedName>
    <definedName name="Excel_BuiltIn_Print_Titles_10" localSheetId="1">#REF!</definedName>
    <definedName name="Excel_BuiltIn_Print_Titles_10">#REF!</definedName>
    <definedName name="Excel_BuiltIn_Print_Titles_10_10" localSheetId="1">#REF!</definedName>
    <definedName name="Excel_BuiltIn_Print_Titles_10_10">#REF!</definedName>
    <definedName name="Excel_BuiltIn_Print_Titles_10_6" localSheetId="1">#REF!</definedName>
    <definedName name="Excel_BuiltIn_Print_Titles_10_6">#REF!</definedName>
    <definedName name="Excel_BuiltIn_Print_Titles_10_8" localSheetId="1">#REF!</definedName>
    <definedName name="Excel_BuiltIn_Print_Titles_10_8">#REF!</definedName>
    <definedName name="Excel_BuiltIn_Print_Titles_11" localSheetId="1">#REF!</definedName>
    <definedName name="Excel_BuiltIn_Print_Titles_11">#REF!</definedName>
    <definedName name="Excel_BuiltIn_Print_Titles_11_10" localSheetId="1">#REF!</definedName>
    <definedName name="Excel_BuiltIn_Print_Titles_11_10">#REF!</definedName>
    <definedName name="Excel_BuiltIn_Print_Titles_11_6" localSheetId="1">#REF!</definedName>
    <definedName name="Excel_BuiltIn_Print_Titles_11_6">#REF!</definedName>
    <definedName name="Excel_BuiltIn_Print_Titles_11_8" localSheetId="1">#REF!</definedName>
    <definedName name="Excel_BuiltIn_Print_Titles_11_8">#REF!</definedName>
    <definedName name="Excel_BuiltIn_Print_Titles_13" localSheetId="1">#REF!</definedName>
    <definedName name="Excel_BuiltIn_Print_Titles_13">#REF!</definedName>
    <definedName name="Excel_BuiltIn_Print_Titles_13_10" localSheetId="1">#REF!</definedName>
    <definedName name="Excel_BuiltIn_Print_Titles_13_10">#REF!</definedName>
    <definedName name="Excel_BuiltIn_Print_Titles_13_25" localSheetId="1">#REF!</definedName>
    <definedName name="Excel_BuiltIn_Print_Titles_13_25">#REF!</definedName>
    <definedName name="Excel_BuiltIn_Print_Titles_13_26" localSheetId="1">#REF!</definedName>
    <definedName name="Excel_BuiltIn_Print_Titles_13_26">#REF!</definedName>
    <definedName name="Excel_BuiltIn_Print_Titles_13_27" localSheetId="1">#REF!</definedName>
    <definedName name="Excel_BuiltIn_Print_Titles_13_27">#REF!</definedName>
    <definedName name="Excel_BuiltIn_Print_Titles_13_28" localSheetId="1">#REF!</definedName>
    <definedName name="Excel_BuiltIn_Print_Titles_13_28">#REF!</definedName>
    <definedName name="Excel_BuiltIn_Print_Titles_13_29" localSheetId="1">#REF!</definedName>
    <definedName name="Excel_BuiltIn_Print_Titles_13_29">#REF!</definedName>
    <definedName name="Excel_BuiltIn_Print_Titles_13_30" localSheetId="1">#REF!</definedName>
    <definedName name="Excel_BuiltIn_Print_Titles_13_30">#REF!</definedName>
    <definedName name="Excel_BuiltIn_Print_Titles_13_6" localSheetId="1">#REF!</definedName>
    <definedName name="Excel_BuiltIn_Print_Titles_13_6">#REF!</definedName>
    <definedName name="Excel_BuiltIn_Print_Titles_13_8" localSheetId="1">#REF!</definedName>
    <definedName name="Excel_BuiltIn_Print_Titles_13_8">#REF!</definedName>
    <definedName name="Excel_BuiltIn_Print_Titles_18" localSheetId="1">#REF!</definedName>
    <definedName name="Excel_BuiltIn_Print_Titles_18">#REF!</definedName>
    <definedName name="Excel_BuiltIn_Print_Titles_18_10" localSheetId="1">#REF!</definedName>
    <definedName name="Excel_BuiltIn_Print_Titles_18_10">#REF!</definedName>
    <definedName name="Excel_BuiltIn_Print_Titles_18_25" localSheetId="1">#REF!</definedName>
    <definedName name="Excel_BuiltIn_Print_Titles_18_25">#REF!</definedName>
    <definedName name="Excel_BuiltIn_Print_Titles_18_26" localSheetId="1">#REF!</definedName>
    <definedName name="Excel_BuiltIn_Print_Titles_18_26">#REF!</definedName>
    <definedName name="Excel_BuiltIn_Print_Titles_18_27" localSheetId="1">#REF!</definedName>
    <definedName name="Excel_BuiltIn_Print_Titles_18_27">#REF!</definedName>
    <definedName name="Excel_BuiltIn_Print_Titles_18_28" localSheetId="1">#REF!</definedName>
    <definedName name="Excel_BuiltIn_Print_Titles_18_28">#REF!</definedName>
    <definedName name="Excel_BuiltIn_Print_Titles_18_29" localSheetId="1">#REF!</definedName>
    <definedName name="Excel_BuiltIn_Print_Titles_18_29">#REF!</definedName>
    <definedName name="Excel_BuiltIn_Print_Titles_18_30" localSheetId="1">#REF!</definedName>
    <definedName name="Excel_BuiltIn_Print_Titles_18_30">#REF!</definedName>
    <definedName name="Excel_BuiltIn_Print_Titles_18_6" localSheetId="1">#REF!</definedName>
    <definedName name="Excel_BuiltIn_Print_Titles_18_6">#REF!</definedName>
    <definedName name="Excel_BuiltIn_Print_Titles_18_8" localSheetId="1">#REF!</definedName>
    <definedName name="Excel_BuiltIn_Print_Titles_18_8">#REF!</definedName>
    <definedName name="Excel_BuiltIn_Print_Titles_2">"$#REF!.$A$1:$IV$4"</definedName>
    <definedName name="Excel_BuiltIn_Print_Titles_2_1" localSheetId="1">#REF!</definedName>
    <definedName name="Excel_BuiltIn_Print_Titles_2_1">#REF!</definedName>
    <definedName name="Excel_BuiltIn_Print_Titles_2_16" localSheetId="1">#REF!</definedName>
    <definedName name="Excel_BuiltIn_Print_Titles_2_16">#REF!</definedName>
    <definedName name="Excel_BuiltIn_Print_Titles_2_20" localSheetId="1">#REF!</definedName>
    <definedName name="Excel_BuiltIn_Print_Titles_2_20">#REF!</definedName>
    <definedName name="Excel_BuiltIn_Print_Titles_3" localSheetId="1">#REF!</definedName>
    <definedName name="Excel_BuiltIn_Print_Titles_3">#REF!</definedName>
    <definedName name="Excel_BuiltIn_Print_Titles_3_1" localSheetId="1">#REF!</definedName>
    <definedName name="Excel_BuiltIn_Print_Titles_3_1">#REF!</definedName>
    <definedName name="Excel_BuiltIn_Print_Titles_3_19" localSheetId="1">#REF!</definedName>
    <definedName name="Excel_BuiltIn_Print_Titles_3_19">#REF!</definedName>
    <definedName name="Excel_BuiltIn_Print_Titles_3_22" localSheetId="1">#REF!</definedName>
    <definedName name="Excel_BuiltIn_Print_Titles_3_22">#REF!</definedName>
    <definedName name="Excel_BuiltIn_Print_Titles_3_23" localSheetId="1">#REF!</definedName>
    <definedName name="Excel_BuiltIn_Print_Titles_3_23">#REF!</definedName>
    <definedName name="Excel_BuiltIn_Print_Titles_3_48" localSheetId="1">#REF!</definedName>
    <definedName name="Excel_BuiltIn_Print_Titles_3_48">#REF!</definedName>
    <definedName name="Excel_BuiltIn_Print_Titles_4" localSheetId="1">#REF!</definedName>
    <definedName name="Excel_BuiltIn_Print_Titles_4">#REF!</definedName>
    <definedName name="Excel_BuiltIn_Print_Titles_4_10" localSheetId="1">#REF!</definedName>
    <definedName name="Excel_BuiltIn_Print_Titles_4_10">#REF!</definedName>
    <definedName name="Excel_BuiltIn_Print_Titles_4_25" localSheetId="1">#REF!</definedName>
    <definedName name="Excel_BuiltIn_Print_Titles_4_25">#REF!</definedName>
    <definedName name="Excel_BuiltIn_Print_Titles_4_26" localSheetId="1">#REF!</definedName>
    <definedName name="Excel_BuiltIn_Print_Titles_4_26">#REF!</definedName>
    <definedName name="Excel_BuiltIn_Print_Titles_4_27" localSheetId="1">#REF!</definedName>
    <definedName name="Excel_BuiltIn_Print_Titles_4_27">#REF!</definedName>
    <definedName name="Excel_BuiltIn_Print_Titles_4_28" localSheetId="1">#REF!</definedName>
    <definedName name="Excel_BuiltIn_Print_Titles_4_28">#REF!</definedName>
    <definedName name="Excel_BuiltIn_Print_Titles_4_29" localSheetId="1">#REF!</definedName>
    <definedName name="Excel_BuiltIn_Print_Titles_4_29">#REF!</definedName>
    <definedName name="Excel_BuiltIn_Print_Titles_4_30" localSheetId="1">#REF!</definedName>
    <definedName name="Excel_BuiltIn_Print_Titles_4_30">#REF!</definedName>
    <definedName name="Excel_BuiltIn_Print_Titles_4_6" localSheetId="1">#REF!</definedName>
    <definedName name="Excel_BuiltIn_Print_Titles_4_6">#REF!</definedName>
    <definedName name="Excel_BuiltIn_Print_Titles_4_8" localSheetId="1">#REF!</definedName>
    <definedName name="Excel_BuiltIn_Print_Titles_4_8">#REF!</definedName>
    <definedName name="Excel_BuiltIn_Print_Titles_5">"$#REF!.$A$1:$IV$4"</definedName>
    <definedName name="Excel_BuiltIn_Print_Titles_5_10" localSheetId="1">#REF!</definedName>
    <definedName name="Excel_BuiltIn_Print_Titles_5_10">#REF!</definedName>
    <definedName name="Excel_BuiltIn_Print_Titles_5_6" localSheetId="1">#REF!</definedName>
    <definedName name="Excel_BuiltIn_Print_Titles_5_6">#REF!</definedName>
    <definedName name="Excel_BuiltIn_Print_Titles_5_8" localSheetId="1">#REF!</definedName>
    <definedName name="Excel_BuiltIn_Print_Titles_5_8">#REF!</definedName>
    <definedName name="Excel_BuiltIn_Print_Titles_6" localSheetId="1">#REF!</definedName>
    <definedName name="Excel_BuiltIn_Print_Titles_6">#REF!</definedName>
    <definedName name="Excel_BuiltIn_Print_Titles_6_10" localSheetId="1">#REF!</definedName>
    <definedName name="Excel_BuiltIn_Print_Titles_6_10">#REF!</definedName>
    <definedName name="Excel_BuiltIn_Print_Titles_6_25" localSheetId="1">#REF!</definedName>
    <definedName name="Excel_BuiltIn_Print_Titles_6_25">#REF!</definedName>
    <definedName name="Excel_BuiltIn_Print_Titles_6_26" localSheetId="1">#REF!</definedName>
    <definedName name="Excel_BuiltIn_Print_Titles_6_26">#REF!</definedName>
    <definedName name="Excel_BuiltIn_Print_Titles_6_27" localSheetId="1">#REF!</definedName>
    <definedName name="Excel_BuiltIn_Print_Titles_6_27">#REF!</definedName>
    <definedName name="Excel_BuiltIn_Print_Titles_6_28" localSheetId="1">#REF!</definedName>
    <definedName name="Excel_BuiltIn_Print_Titles_6_28">#REF!</definedName>
    <definedName name="Excel_BuiltIn_Print_Titles_6_29" localSheetId="1">#REF!</definedName>
    <definedName name="Excel_BuiltIn_Print_Titles_6_29">#REF!</definedName>
    <definedName name="Excel_BuiltIn_Print_Titles_6_30" localSheetId="1">#REF!</definedName>
    <definedName name="Excel_BuiltIn_Print_Titles_6_30">#REF!</definedName>
    <definedName name="Excel_BuiltIn_Print_Titles_6_6" localSheetId="1">#REF!</definedName>
    <definedName name="Excel_BuiltIn_Print_Titles_6_6">#REF!</definedName>
    <definedName name="Excel_BuiltIn_Print_Titles_6_8" localSheetId="1">#REF!</definedName>
    <definedName name="Excel_BuiltIn_Print_Titles_6_8">#REF!</definedName>
    <definedName name="Excel_BuiltIn_Print_Titles_7" localSheetId="1">#REF!</definedName>
    <definedName name="Excel_BuiltIn_Print_Titles_7">#REF!</definedName>
    <definedName name="Excel_BuiltIn_Print_Titles_7_10" localSheetId="1">#REF!</definedName>
    <definedName name="Excel_BuiltIn_Print_Titles_7_10">#REF!</definedName>
    <definedName name="Excel_BuiltIn_Print_Titles_7_25" localSheetId="1">#REF!</definedName>
    <definedName name="Excel_BuiltIn_Print_Titles_7_25">#REF!</definedName>
    <definedName name="Excel_BuiltIn_Print_Titles_7_26" localSheetId="1">#REF!</definedName>
    <definedName name="Excel_BuiltIn_Print_Titles_7_26">#REF!</definedName>
    <definedName name="Excel_BuiltIn_Print_Titles_7_27" localSheetId="1">#REF!</definedName>
    <definedName name="Excel_BuiltIn_Print_Titles_7_27">#REF!</definedName>
    <definedName name="Excel_BuiltIn_Print_Titles_7_28" localSheetId="1">#REF!</definedName>
    <definedName name="Excel_BuiltIn_Print_Titles_7_28">#REF!</definedName>
    <definedName name="Excel_BuiltIn_Print_Titles_7_29" localSheetId="1">#REF!</definedName>
    <definedName name="Excel_BuiltIn_Print_Titles_7_29">#REF!</definedName>
    <definedName name="Excel_BuiltIn_Print_Titles_7_30" localSheetId="1">#REF!</definedName>
    <definedName name="Excel_BuiltIn_Print_Titles_7_30">#REF!</definedName>
    <definedName name="Excel_BuiltIn_Print_Titles_7_6" localSheetId="1">#REF!</definedName>
    <definedName name="Excel_BuiltIn_Print_Titles_7_6">#REF!</definedName>
    <definedName name="Excel_BuiltIn_Print_Titles_7_8" localSheetId="1">#REF!</definedName>
    <definedName name="Excel_BuiltIn_Print_Titles_7_8">#REF!</definedName>
    <definedName name="Excel_BuiltIn_Print_Titles_8" localSheetId="1">#REF!</definedName>
    <definedName name="Excel_BuiltIn_Print_Titles_8">#REF!</definedName>
    <definedName name="Excel_BuiltIn_Print_Titles_8_10" localSheetId="1">#REF!</definedName>
    <definedName name="Excel_BuiltIn_Print_Titles_8_10">#REF!</definedName>
    <definedName name="Excel_BuiltIn_Print_Titles_8_25" localSheetId="1">#REF!</definedName>
    <definedName name="Excel_BuiltIn_Print_Titles_8_25">#REF!</definedName>
    <definedName name="Excel_BuiltIn_Print_Titles_8_26" localSheetId="1">#REF!</definedName>
    <definedName name="Excel_BuiltIn_Print_Titles_8_26">#REF!</definedName>
    <definedName name="Excel_BuiltIn_Print_Titles_8_27" localSheetId="1">#REF!</definedName>
    <definedName name="Excel_BuiltIn_Print_Titles_8_27">#REF!</definedName>
    <definedName name="Excel_BuiltIn_Print_Titles_8_28" localSheetId="1">#REF!</definedName>
    <definedName name="Excel_BuiltIn_Print_Titles_8_28">#REF!</definedName>
    <definedName name="Excel_BuiltIn_Print_Titles_8_29" localSheetId="1">#REF!</definedName>
    <definedName name="Excel_BuiltIn_Print_Titles_8_29">#REF!</definedName>
    <definedName name="Excel_BuiltIn_Print_Titles_8_30" localSheetId="1">#REF!</definedName>
    <definedName name="Excel_BuiltIn_Print_Titles_8_30">#REF!</definedName>
    <definedName name="Excel_BuiltIn_Print_Titles_8_6" localSheetId="1">#REF!</definedName>
    <definedName name="Excel_BuiltIn_Print_Titles_8_6">#REF!</definedName>
    <definedName name="Excel_BuiltIn_Print_Titles_8_8" localSheetId="1">#REF!</definedName>
    <definedName name="Excel_BuiltIn_Print_Titles_8_8">#REF!</definedName>
    <definedName name="Excel_BuiltIn_Print_Titles_9" localSheetId="1">#REF!</definedName>
    <definedName name="Excel_BuiltIn_Print_Titles_9">#REF!</definedName>
    <definedName name="exter1" localSheetId="1">#REF!</definedName>
    <definedName name="exter1">#REF!</definedName>
    <definedName name="exter1_1">"#REF!"</definedName>
    <definedName name="_xlnm.Extract" localSheetId="1">#REF!</definedName>
    <definedName name="_xlnm.Extract">#REF!</definedName>
    <definedName name="EZS">[7]EZS!$X$962</definedName>
    <definedName name="EZS_1" localSheetId="1">[9]Summary!#REF!</definedName>
    <definedName name="EZS_1">[9]Summary!#REF!</definedName>
    <definedName name="EZS_2" localSheetId="1">[9]Summary!#REF!</definedName>
    <definedName name="EZS_2">[9]Summary!#REF!</definedName>
    <definedName name="EZS_a" localSheetId="1">[9]Summary!#REF!</definedName>
    <definedName name="EZS_a">[9]Summary!#REF!</definedName>
    <definedName name="EZS_b" localSheetId="1">[9]Summary!#REF!</definedName>
    <definedName name="EZS_b">[9]Summary!#REF!</definedName>
    <definedName name="EZS_d" localSheetId="1">[9]Summary!#REF!</definedName>
    <definedName name="EZS_d">[9]Summary!#REF!</definedName>
    <definedName name="EZS_I" localSheetId="1">[9]Summary!#REF!</definedName>
    <definedName name="EZS_I">[9]Summary!#REF!</definedName>
    <definedName name="EZS_s" localSheetId="1">[9]Summary!#REF!</definedName>
    <definedName name="EZS_s">[9]Summary!#REF!</definedName>
    <definedName name="EZS_W" localSheetId="1">[9]Summary!#REF!</definedName>
    <definedName name="EZS_W">[9]Summary!#REF!</definedName>
    <definedName name="F" localSheetId="1">#REF!</definedName>
    <definedName name="F">#REF!</definedName>
    <definedName name="fakt" localSheetId="1">[17]App_6!#REF!</definedName>
    <definedName name="fakt">[17]App_6!#REF!</definedName>
    <definedName name="FIRM.CITY" localSheetId="1">'[2]Poptávkový dopis'!#REF!</definedName>
    <definedName name="FIRM.CITY">'[2]Poptávkový dopis'!#REF!</definedName>
    <definedName name="FIRM.DESCR" localSheetId="1">'[2]Poptávkový dopis'!#REF!</definedName>
    <definedName name="FIRM.DESCR">'[2]Poptávkový dopis'!#REF!</definedName>
    <definedName name="FIRM.EMAIL" localSheetId="1">'[2]Poptávkový dopis'!#REF!</definedName>
    <definedName name="FIRM.EMAIL">'[2]Poptávkový dopis'!#REF!</definedName>
    <definedName name="FIRM.FAX" localSheetId="1">'[2]Poptávkový dopis'!#REF!</definedName>
    <definedName name="FIRM.FAX">'[2]Poptávkový dopis'!#REF!</definedName>
    <definedName name="FIRM.ORGIDENTNUM" localSheetId="1">'[2]Poptávkový dopis'!#REF!</definedName>
    <definedName name="FIRM.ORGIDENTNUM">'[2]Poptávkový dopis'!#REF!</definedName>
    <definedName name="FIRM.STREET" localSheetId="1">'[2]Poptávkový dopis'!#REF!</definedName>
    <definedName name="FIRM.STREET">'[2]Poptávkový dopis'!#REF!</definedName>
    <definedName name="FIRM.TELEPHON" localSheetId="1">'[2]Poptávkový dopis'!#REF!</definedName>
    <definedName name="FIRM.TELEPHON">'[2]Poptávkový dopis'!#REF!</definedName>
    <definedName name="FIRM.VATIDENTNUM" localSheetId="1">'[2]Poptávkový dopis'!#REF!</definedName>
    <definedName name="FIRM.VATIDENTNUM">'[2]Poptávkový dopis'!#REF!</definedName>
    <definedName name="FIRM.WWW" localSheetId="1">'[2]Poptávkový dopis'!#REF!</definedName>
    <definedName name="FIRM.WWW">'[2]Poptávkový dopis'!#REF!</definedName>
    <definedName name="FIRM.ZIPCODE" localSheetId="1">'[2]Poptávkový dopis'!#REF!</definedName>
    <definedName name="FIRM.ZIPCODE">'[2]Poptávkový dopis'!#REF!</definedName>
    <definedName name="firmy_rozpocty_pozn.Poznamka2" localSheetId="7">[8]Rekapitulace!#REF!</definedName>
    <definedName name="firmy_rozpocty_pozn.Poznamka2" localSheetId="1">[11]Rekapitulace!#REF!</definedName>
    <definedName name="firmy_rozpocty_pozn.Poznamka2">[11]Rekapitulace!#REF!</definedName>
    <definedName name="FORMAT.HSC1" localSheetId="1">#REF!</definedName>
    <definedName name="FORMAT.HSC1">#REF!</definedName>
    <definedName name="FORMAT.HSC1.PRICE" localSheetId="1">#REF!</definedName>
    <definedName name="FORMAT.HSC1.PRICE">#REF!</definedName>
    <definedName name="FORMAT.HSC2" localSheetId="1">#REF!</definedName>
    <definedName name="FORMAT.HSC2">#REF!</definedName>
    <definedName name="FORMAT.HSC2.PRICE" localSheetId="1">#REF!</definedName>
    <definedName name="FORMAT.HSC2.PRICE">#REF!</definedName>
    <definedName name="FORMAT.HSC3" localSheetId="1">#REF!</definedName>
    <definedName name="FORMAT.HSC3">#REF!</definedName>
    <definedName name="FORMAT.HSC3.PRICE" localSheetId="1">#REF!</definedName>
    <definedName name="FORMAT.HSC3.PRICE">#REF!</definedName>
    <definedName name="FORMAT.HSC4" localSheetId="1">#REF!</definedName>
    <definedName name="FORMAT.HSC4">#REF!</definedName>
    <definedName name="FORMAT.HSC4.PRICE" localSheetId="1">#REF!</definedName>
    <definedName name="FORMAT.HSC4.PRICE">#REF!</definedName>
    <definedName name="FORMAT.HSC5" localSheetId="1">#REF!</definedName>
    <definedName name="FORMAT.HSC5">#REF!</definedName>
    <definedName name="FORMAT.HSC5.PRICE" localSheetId="1">#REF!</definedName>
    <definedName name="FORMAT.HSC5.PRICE">#REF!</definedName>
    <definedName name="FORMAT.HSC6" localSheetId="1">#REF!</definedName>
    <definedName name="FORMAT.HSC6">#REF!</definedName>
    <definedName name="FORMAT.HSC6.PRICE" localSheetId="1">#REF!</definedName>
    <definedName name="FORMAT.HSC6.PRICE">#REF!</definedName>
    <definedName name="FORMAT.ITEM.SCOMMENT" localSheetId="1">#REF!</definedName>
    <definedName name="FORMAT.ITEM.SCOMMENT">#REF!</definedName>
    <definedName name="FORMAT.ITEM.UNITPRICE" localSheetId="1">#REF!</definedName>
    <definedName name="FORMAT.ITEM.UNITPRICE">#REF!</definedName>
    <definedName name="g" localSheetId="1">[9]Summary!#REF!</definedName>
    <definedName name="g">[9]Summary!#REF!</definedName>
    <definedName name="G___P__" localSheetId="1">#REF!</definedName>
    <definedName name="G___P__">#REF!</definedName>
    <definedName name="garážová_vrata_a_vstupní_dveře" localSheetId="1">'[14]cost plan'!#REF!</definedName>
    <definedName name="garážová_vrata_a_vstupní_dveře">'[14]cost plan'!#REF!</definedName>
    <definedName name="gbp" localSheetId="1">#REF!</definedName>
    <definedName name="gbp">#REF!</definedName>
    <definedName name="GD_1" localSheetId="1">[9]Summary!#REF!</definedName>
    <definedName name="GD_1">[9]Summary!#REF!</definedName>
    <definedName name="GD_2" localSheetId="1">[9]Summary!#REF!</definedName>
    <definedName name="GD_2">[9]Summary!#REF!</definedName>
    <definedName name="hjhjgj" localSheetId="1">#REF!</definedName>
    <definedName name="hjhjgj">#REF!</definedName>
    <definedName name="Hlavička">"$#REF!.$A$48:$F$49"</definedName>
    <definedName name="hovno" localSheetId="1">#REF!</definedName>
    <definedName name="hovno">#REF!</definedName>
    <definedName name="hovno_1">"#REF!"</definedName>
    <definedName name="HRS" localSheetId="1">[9]Summary!#REF!</definedName>
    <definedName name="HRS">[9]Summary!#REF!</definedName>
    <definedName name="HRS_f" localSheetId="1">[9]Summary!#REF!</definedName>
    <definedName name="HRS_f">[9]Summary!#REF!</definedName>
    <definedName name="HRS_i" localSheetId="1">[9]Summary!#REF!</definedName>
    <definedName name="HRS_i">[9]Summary!#REF!</definedName>
    <definedName name="hrubé_terénní_úpravy" localSheetId="1">'[14]cost plan'!#REF!</definedName>
    <definedName name="hrubé_terénní_úpravy">'[14]cost plan'!#REF!</definedName>
    <definedName name="HSV" localSheetId="1">#REF!</definedName>
    <definedName name="HSV">#REF!</definedName>
    <definedName name="HSV0" localSheetId="1">#REF!</definedName>
    <definedName name="HSV0">#REF!</definedName>
    <definedName name="HW" localSheetId="1">[9]Summary!#REF!</definedName>
    <definedName name="HW">[9]Summary!#REF!</definedName>
    <definedName name="HZS" localSheetId="1">#REF!</definedName>
    <definedName name="HZS">#REF!</definedName>
    <definedName name="HZS0" localSheetId="1">#REF!</definedName>
    <definedName name="HZS0">#REF!</definedName>
    <definedName name="chf" localSheetId="1">#REF!</definedName>
    <definedName name="chf">#REF!</definedName>
    <definedName name="INT">'[7]...'!$X$69</definedName>
    <definedName name="INT_1" localSheetId="1">[9]Summary!#REF!</definedName>
    <definedName name="INT_1">[9]Summary!#REF!</definedName>
    <definedName name="INT_2" localSheetId="1">[9]Summary!#REF!</definedName>
    <definedName name="INT_2">[9]Summary!#REF!</definedName>
    <definedName name="INT_a" localSheetId="1">[9]Summary!#REF!</definedName>
    <definedName name="INT_a">[9]Summary!#REF!</definedName>
    <definedName name="INT_b" localSheetId="1">[9]Summary!#REF!</definedName>
    <definedName name="INT_b">[9]Summary!#REF!</definedName>
    <definedName name="INT_d" localSheetId="1">[9]Summary!#REF!</definedName>
    <definedName name="INT_d">[9]Summary!#REF!</definedName>
    <definedName name="INT_I" localSheetId="1">[9]Summary!#REF!</definedName>
    <definedName name="INT_I">[9]Summary!#REF!</definedName>
    <definedName name="INT_s" localSheetId="1">[9]Summary!#REF!</definedName>
    <definedName name="INT_s">[9]Summary!#REF!</definedName>
    <definedName name="INT_t" localSheetId="1">[9]Summary!#REF!</definedName>
    <definedName name="INT_t">[9]Summary!#REF!</definedName>
    <definedName name="int_vyb_pevně_spojené_se_stavbou" localSheetId="1">'[14]cost plan'!#REF!</definedName>
    <definedName name="int_vyb_pevně_spojené_se_stavbou">'[14]cost plan'!#REF!</definedName>
    <definedName name="INT_W" localSheetId="1">[9]Summary!#REF!</definedName>
    <definedName name="INT_W">[9]Summary!#REF!</definedName>
    <definedName name="inter1" localSheetId="1">#REF!</definedName>
    <definedName name="inter1">#REF!</definedName>
    <definedName name="inter1_1">"#REF!"</definedName>
    <definedName name="ITEM.ALTCODE" localSheetId="1">#REF!</definedName>
    <definedName name="ITEM.ALTCODE">#REF!</definedName>
    <definedName name="ITEM.COMMENT" localSheetId="1">#REF!</definedName>
    <definedName name="ITEM.COMMENT">#REF!</definedName>
    <definedName name="ITEM.DESCR" localSheetId="1">#REF!</definedName>
    <definedName name="ITEM.DESCR">#REF!</definedName>
    <definedName name="ITEM.IDENT" localSheetId="1">#REF!</definedName>
    <definedName name="ITEM.IDENT">#REF!</definedName>
    <definedName name="ITEM.ITECODE" localSheetId="1">#REF!</definedName>
    <definedName name="ITEM.ITECODE">#REF!</definedName>
    <definedName name="ITEM.ITEGUID" localSheetId="1">#REF!</definedName>
    <definedName name="ITEM.ITEGUID">#REF!</definedName>
    <definedName name="ITEM.ITEORDER" localSheetId="1">#REF!</definedName>
    <definedName name="ITEM.ITEORDER">#REF!</definedName>
    <definedName name="ITEM.ITETYPE" localSheetId="1">#REF!</definedName>
    <definedName name="ITEM.ITETYPE">#REF!</definedName>
    <definedName name="ITEM.ITEUNIT" localSheetId="1">#REF!</definedName>
    <definedName name="ITEM.ITEUNIT">#REF!</definedName>
    <definedName name="ITEM.ORIGQ" localSheetId="1">#REF!</definedName>
    <definedName name="ITEM.ORIGQ">#REF!</definedName>
    <definedName name="ITEM.PRICE" localSheetId="1">#REF!</definedName>
    <definedName name="ITEM.PRICE">#REF!</definedName>
    <definedName name="ITEM.Q" localSheetId="1">#REF!</definedName>
    <definedName name="ITEM.Q">#REF!</definedName>
    <definedName name="ITEM.QORIG" localSheetId="1">#REF!</definedName>
    <definedName name="ITEM.QORIG">#REF!</definedName>
    <definedName name="ITEM.SCOMMENT" localSheetId="1">#REF!</definedName>
    <definedName name="ITEM.SCOMMENT">#REF!</definedName>
    <definedName name="ITEM.UNITPRICE" localSheetId="1">#REF!</definedName>
    <definedName name="ITEM.UNITPRICE">#REF!</definedName>
    <definedName name="ITEM.VATRATE" localSheetId="1">#REF!</definedName>
    <definedName name="ITEM.VATRATE">#REF!</definedName>
    <definedName name="Izolace" localSheetId="1">#REF!</definedName>
    <definedName name="Izolace">#REF!</definedName>
    <definedName name="Izolace_3" localSheetId="1">#REF!</definedName>
    <definedName name="Izolace_3">#REF!</definedName>
    <definedName name="Izolace_4" localSheetId="1">#REF!</definedName>
    <definedName name="Izolace_4">#REF!</definedName>
    <definedName name="Izolace_5" localSheetId="1">#REF!</definedName>
    <definedName name="Izolace_5">#REF!</definedName>
    <definedName name="Izolace_akustické" localSheetId="1">'[10]SO 11.1A Výkaz výměr'!#REF!</definedName>
    <definedName name="Izolace_akustické">'[10]SO 11.1A Výkaz výměr'!#REF!</definedName>
    <definedName name="Izolace_proti_vodě" localSheetId="1">'[10]SO 11.1A Výkaz výměr'!#REF!</definedName>
    <definedName name="Izolace_proti_vodě">'[10]SO 11.1A Výkaz výměr'!#REF!</definedName>
    <definedName name="JKSO" localSheetId="1">'[12]Krycí list'!#REF!</definedName>
    <definedName name="JKSO">'[12]Krycí list'!#REF!</definedName>
    <definedName name="Jmeno" localSheetId="1">#REF!</definedName>
    <definedName name="Jmeno">#REF!</definedName>
    <definedName name="Jmeno_3" localSheetId="1">#REF!</definedName>
    <definedName name="Jmeno_3">#REF!</definedName>
    <definedName name="Jmeno_4" localSheetId="1">#REF!</definedName>
    <definedName name="Jmeno_4">#REF!</definedName>
    <definedName name="Jmeno_5" localSheetId="1">#REF!</definedName>
    <definedName name="Jmeno_5">#REF!</definedName>
    <definedName name="jzzuggt" localSheetId="1">#REF!</definedName>
    <definedName name="jzzuggt">#REF!</definedName>
    <definedName name="jzzuggt_1">"#REF!"</definedName>
    <definedName name="k" localSheetId="1">[9]Summary!#REF!</definedName>
    <definedName name="k">[9]Summary!#REF!</definedName>
    <definedName name="k_6_ko" localSheetId="1">#REF!</definedName>
    <definedName name="k_6_ko">#REF!</definedName>
    <definedName name="k_6_sz" localSheetId="1">#REF!</definedName>
    <definedName name="k_6_sz">#REF!</definedName>
    <definedName name="k_8_ko" localSheetId="1">#REF!</definedName>
    <definedName name="k_8_ko">#REF!</definedName>
    <definedName name="k_8_sz" localSheetId="1">#REF!</definedName>
    <definedName name="k_8_sz">#REF!</definedName>
    <definedName name="kab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_přístavba_OLOVOLIS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_přístavba_OLOVOLIS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_přístavba_OLOVOLIS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_přístavba_OLOVOLIS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_přístavba_OLOVOLIS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_přístavba_OLOVOLI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tka" localSheetId="7">[8]Rekapitulace!#REF!</definedName>
    <definedName name="Katka" localSheetId="1">[8]Rekapitulace!#REF!</definedName>
    <definedName name="Katka">[8]Rekapitulace!#REF!</definedName>
    <definedName name="kk" localSheetId="1">#REF!</definedName>
    <definedName name="kk">#REF!</definedName>
    <definedName name="Kod">"$#REF!.$D$6"</definedName>
    <definedName name="Kod1PP" localSheetId="1">#REF!</definedName>
    <definedName name="Kod1PP">#REF!</definedName>
    <definedName name="koe" localSheetId="1">#REF!</definedName>
    <definedName name="koe">#REF!</definedName>
    <definedName name="koef" localSheetId="1">#REF!</definedName>
    <definedName name="koef">#REF!</definedName>
    <definedName name="Koeficient">'[18]Kalkulace první etapy'!$E$1</definedName>
    <definedName name="Komunikace" localSheetId="1">'[10]SO 11.1A Výkaz výměr'!#REF!</definedName>
    <definedName name="Komunikace">'[10]SO 11.1A Výkaz výměr'!#REF!</definedName>
    <definedName name="Konstrukce_klempířské" localSheetId="1">'[10]SO 11.1A Výkaz výměr'!#REF!</definedName>
    <definedName name="Konstrukce_klempířské">'[10]SO 11.1A Výkaz výměr'!#REF!</definedName>
    <definedName name="Konstrukce_truhlářské" localSheetId="1">'[10]SO 11.1A Výkaz výměr'!#REF!</definedName>
    <definedName name="Konstrukce_truhlářské">'[10]SO 11.1A Výkaz výměr'!#REF!</definedName>
    <definedName name="Kovové_stavební_doplňkové_konstrukce" localSheetId="1">'[10]SO 11.1A Výkaz výměr'!#REF!</definedName>
    <definedName name="Kovové_stavební_doplňkové_konstrukce">'[10]SO 11.1A Výkaz výměr'!#REF!</definedName>
    <definedName name="kr_15" localSheetId="1">#REF!</definedName>
    <definedName name="kr_15">#REF!</definedName>
    <definedName name="kr_15_ła" localSheetId="1">#REF!</definedName>
    <definedName name="kr_15_ła">#REF!</definedName>
    <definedName name="_xlnm.Criteria" localSheetId="1">#REF!</definedName>
    <definedName name="_xlnm.Criteria">#REF!</definedName>
    <definedName name="Kryt" localSheetId="1">#REF!</definedName>
    <definedName name="Kryt">#REF!</definedName>
    <definedName name="ks">"$#REF!.$D$59"</definedName>
    <definedName name="KurzATS" localSheetId="1">#REF!</definedName>
    <definedName name="KurzATS">#REF!</definedName>
    <definedName name="KurzATSEUR">1/13.7603</definedName>
    <definedName name="KurzATSUSD">0.081</definedName>
    <definedName name="KurzEUR" localSheetId="1">#REF!</definedName>
    <definedName name="KurzEUR">#REF!</definedName>
    <definedName name="KurzKč" localSheetId="1">#REF!</definedName>
    <definedName name="KurzKč">#REF!</definedName>
    <definedName name="KurzUSD" localSheetId="1">#REF!</definedName>
    <definedName name="KurzUSD">#REF!</definedName>
    <definedName name="l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a" localSheetId="1">#REF!</definedName>
    <definedName name="la">#REF!</definedName>
    <definedName name="LC" localSheetId="1">[9]Summary!#REF!</definedName>
    <definedName name="LC">[9]Summary!#REF!</definedName>
    <definedName name="LKZ" localSheetId="1">#REF!</definedName>
    <definedName name="LKZ">#REF!</definedName>
    <definedName name="Malby__tapety__nátěry__nástřiky" localSheetId="1">'[10]SO 11.1A Výkaz výměr'!#REF!</definedName>
    <definedName name="Malby__tapety__nátěry__nástřiky">'[10]SO 11.1A Výkaz výměr'!#REF!</definedName>
    <definedName name="MaR" localSheetId="1">[19]HW!#REF!</definedName>
    <definedName name="MaR">[19]HW!#REF!</definedName>
    <definedName name="minkap" localSheetId="1">#REF!</definedName>
    <definedName name="minkap">#REF!</definedName>
    <definedName name="MJ" localSheetId="1">#REF!</definedName>
    <definedName name="MJ">#REF!</definedName>
    <definedName name="mm" localSheetId="1">#REF!</definedName>
    <definedName name="mm">#REF!</definedName>
    <definedName name="mmm">[20]EZS!$H$2</definedName>
    <definedName name="mmmm" localSheetId="7" hidden="1">{#N/A,#N/A,TRUE,"Krycí list"}</definedName>
    <definedName name="mmmm" localSheetId="6" hidden="1">{#N/A,#N/A,TRUE,"Krycí list"}</definedName>
    <definedName name="mmmm" localSheetId="1" hidden="1">{#N/A,#N/A,TRUE,"Krycí list"}</definedName>
    <definedName name="mmmm" localSheetId="5" hidden="1">{#N/A,#N/A,TRUE,"Krycí list"}</definedName>
    <definedName name="mmmm" localSheetId="0" hidden="1">{#N/A,#N/A,TRUE,"Krycí list"}</definedName>
    <definedName name="mmmm" hidden="1">{#N/A,#N/A,TRUE,"Krycí list"}</definedName>
    <definedName name="MO" localSheetId="1">#REF!</definedName>
    <definedName name="MO">#REF!</definedName>
    <definedName name="mobiliář_volné_int_vyb" localSheetId="1">'[14]cost plan'!#REF!</definedName>
    <definedName name="mobiliář_volné_int_vyb">'[14]cost plan'!#REF!</definedName>
    <definedName name="moje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NT" localSheetId="1">#REF!</definedName>
    <definedName name="MONT">#REF!</definedName>
    <definedName name="Montaz" localSheetId="1">#REF!</definedName>
    <definedName name="Montaz">#REF!</definedName>
    <definedName name="Montaz_3" localSheetId="1">#REF!</definedName>
    <definedName name="Montaz_3">#REF!</definedName>
    <definedName name="Montaz_4" localSheetId="1">#REF!</definedName>
    <definedName name="Montaz_4">#REF!</definedName>
    <definedName name="Montaz_5" localSheetId="1">#REF!</definedName>
    <definedName name="Montaz_5">#REF!</definedName>
    <definedName name="Montaz0" localSheetId="1">#REF!</definedName>
    <definedName name="Montaz0">#REF!</definedName>
    <definedName name="Montáž" localSheetId="1">#REF!</definedName>
    <definedName name="Montáž">#REF!</definedName>
    <definedName name="Montáž_1" localSheetId="1">#REF!</definedName>
    <definedName name="Montáž_1">#REF!</definedName>
    <definedName name="MR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R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R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R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R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R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ts" localSheetId="1">#REF!</definedName>
    <definedName name="mts">#REF!</definedName>
    <definedName name="mts_1">"#REF!"</definedName>
    <definedName name="n" localSheetId="1">#REF!</definedName>
    <definedName name="n">#REF!</definedName>
    <definedName name="Nab." localSheetId="1">#REF!</definedName>
    <definedName name="Nab.">#REF!</definedName>
    <definedName name="Nabytek" localSheetId="1">#REF!</definedName>
    <definedName name="Nabytek">#REF!</definedName>
    <definedName name="Nabytek_3" localSheetId="1">#REF!</definedName>
    <definedName name="Nabytek_3">#REF!</definedName>
    <definedName name="Nabytek_4" localSheetId="1">#REF!</definedName>
    <definedName name="Nabytek_4">#REF!</definedName>
    <definedName name="Nabytek_5" localSheetId="1">#REF!</definedName>
    <definedName name="Nabytek_5">#REF!</definedName>
    <definedName name="Náhl." localSheetId="1">#REF!</definedName>
    <definedName name="Náhl.">#REF!</definedName>
    <definedName name="NAME" localSheetId="1">#REF!</definedName>
    <definedName name="NAME">#REF!</definedName>
    <definedName name="NazevDilu" localSheetId="1">#REF!</definedName>
    <definedName name="NazevDilu">#REF!</definedName>
    <definedName name="nazevobjektu">'[12]Krycí list'!$C$4</definedName>
    <definedName name="NazevRozpoctu">'[13]Krycí list'!$D$2</definedName>
    <definedName name="nazevstavby">'[12]Krycí list'!$C$6</definedName>
    <definedName name="_xlnm.Print_Titles" localSheetId="6">Plyn!$3:$3</definedName>
    <definedName name="_xlnm.Print_Titles" localSheetId="2">'Rekapitulace stavby'!$49:$49</definedName>
    <definedName name="_xlnm.Print_Titles" localSheetId="3">'Smecky-kotelna - Výměna t...'!$88:$88</definedName>
    <definedName name="_xlnm.Print_Titles" localSheetId="5">Technologie!$4:$4</definedName>
    <definedName name="nový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b_8_30" localSheetId="1">#REF!</definedName>
    <definedName name="ob_8_30">#REF!</definedName>
    <definedName name="obch_sleva">[21]Sazby!$J$16</definedName>
    <definedName name="obch_sleva_1">"#REF!"</definedName>
    <definedName name="Objednatel" localSheetId="1">#REF!</definedName>
    <definedName name="Objednatel">#REF!</definedName>
    <definedName name="Obklady_keramické" localSheetId="1">'[10]SO 11.1A Výkaz výměr'!#REF!</definedName>
    <definedName name="Obklady_keramické">'[10]SO 11.1A Výkaz výměr'!#REF!</definedName>
    <definedName name="_xlnm.Print_Area" localSheetId="7">MaR!$A$1:$F$156</definedName>
    <definedName name="_xlnm.Print_Area" localSheetId="6">Plyn!$A$1:$F$56</definedName>
    <definedName name="_xlnm.Print_Area" localSheetId="1">Pokyny!$A$1:$C$7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2">'Rekapitulace stavby'!$D$4:$AO$33,'Rekapitulace stavby'!$C$39:$AQ$53</definedName>
    <definedName name="_xlnm.Print_Area" localSheetId="3">'Smecky-kotelna - Výměna t...'!$C$4:$J$34,'Smecky-kotelna - Výměna t...'!$C$40:$J$72,'Smecky-kotelna - Výměna t...'!$C$78:$K$295</definedName>
    <definedName name="_xlnm.Print_Area" localSheetId="5">Technologie!$A$1:$F$268</definedName>
    <definedName name="_xlnm.Print_Area" localSheetId="0">Titul!$A$1:$I$28</definedName>
    <definedName name="_xlnm.Print_Area">"$#REF!.$A$1:$F$193"</definedName>
    <definedName name="oblast1" localSheetId="1">#REF!</definedName>
    <definedName name="oblast1">#REF!</definedName>
    <definedName name="obvod_suteren">[22]Hrubá!$G$11</definedName>
    <definedName name="okna_kotvy" localSheetId="1">#REF!</definedName>
    <definedName name="okna_kotvy">#REF!</definedName>
    <definedName name="okna_montaz" localSheetId="1">#REF!</definedName>
    <definedName name="okna_montaz">#REF!</definedName>
    <definedName name="okno" localSheetId="1">#REF!</definedName>
    <definedName name="okno">#REF!</definedName>
    <definedName name="OLE_LINK1" localSheetId="0">Titul!$B$1</definedName>
    <definedName name="OP" localSheetId="1">#REF!</definedName>
    <definedName name="OP" localSheetId="0">#REF!</definedName>
    <definedName name="OP">#REF!</definedName>
    <definedName name="opt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ika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ika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ika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ika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ika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ptika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staní_práce_mimo_půdorys_staveniště" localSheetId="1">'[14]cost plan'!#REF!</definedName>
    <definedName name="ostaní_práce_mimo_půdorys_staveniště">'[14]cost plan'!#REF!</definedName>
    <definedName name="Ostatni" localSheetId="1">#REF!</definedName>
    <definedName name="Ostatni">#REF!</definedName>
    <definedName name="Ostatni_3" localSheetId="1">#REF!</definedName>
    <definedName name="Ostatni_3">#REF!</definedName>
    <definedName name="Ostatni_4" localSheetId="1">#REF!</definedName>
    <definedName name="Ostatni_4">#REF!</definedName>
    <definedName name="Ostatni_5" localSheetId="1">#REF!</definedName>
    <definedName name="Ostatni_5">#REF!</definedName>
    <definedName name="ostatní_nosné_konstrukce" localSheetId="1">'[14]cost plan'!#REF!</definedName>
    <definedName name="ostatní_nosné_konstrukce">'[14]cost plan'!#REF!</definedName>
    <definedName name="ostatní_speciální_povrchové_úpravy" localSheetId="1">'[14]cost plan'!#REF!</definedName>
    <definedName name="ostatní_speciální_povrchové_úpravy">'[14]cost plan'!#REF!</definedName>
    <definedName name="ovno_1">"#REF!"</definedName>
    <definedName name="p" localSheetId="1">#REF!</definedName>
    <definedName name="p">#REF!</definedName>
    <definedName name="PA">[7]PA!$X$573</definedName>
    <definedName name="PA_1" localSheetId="1">[9]Summary!#REF!</definedName>
    <definedName name="PA_1">[9]Summary!#REF!</definedName>
    <definedName name="PA_2" localSheetId="1">[9]Summary!#REF!</definedName>
    <definedName name="PA_2">[9]Summary!#REF!</definedName>
    <definedName name="PA_a" localSheetId="1">[9]Summary!#REF!</definedName>
    <definedName name="PA_a">[9]Summary!#REF!</definedName>
    <definedName name="PA_b" localSheetId="1">[9]Summary!#REF!</definedName>
    <definedName name="PA_b">[9]Summary!#REF!</definedName>
    <definedName name="PA_d" localSheetId="1">[9]Summary!#REF!</definedName>
    <definedName name="PA_d">[9]Summary!#REF!</definedName>
    <definedName name="PA_I" localSheetId="1">[9]Summary!#REF!</definedName>
    <definedName name="PA_I">[9]Summary!#REF!</definedName>
    <definedName name="PA_s" localSheetId="1">[9]Summary!#REF!</definedName>
    <definedName name="PA_s">[9]Summary!#REF!</definedName>
    <definedName name="PA_W" localSheetId="1">[9]Summary!#REF!</definedName>
    <definedName name="PA_W">[9]Summary!#REF!</definedName>
    <definedName name="Pak.120" localSheetId="1">#REF!</definedName>
    <definedName name="Pak.120">#REF!</definedName>
    <definedName name="Pak.8" localSheetId="1">#REF!</definedName>
    <definedName name="Pak.8">#REF!</definedName>
    <definedName name="Parametry" localSheetId="1">#REF!</definedName>
    <definedName name="Parametry">#REF!</definedName>
    <definedName name="partneri.0" localSheetId="7">[8]Rekapitulace!#REF!</definedName>
    <definedName name="partneri.0" localSheetId="1">[11]Rekapitulace!#REF!</definedName>
    <definedName name="partneri.0">[11]Rekapitulace!#REF!</definedName>
    <definedName name="partneri.1" localSheetId="7">[8]Rekapitulace!#REF!</definedName>
    <definedName name="partneri.1" localSheetId="1">[11]Rekapitulace!#REF!</definedName>
    <definedName name="partneri.1">[11]Rekapitulace!#REF!</definedName>
    <definedName name="pata" localSheetId="7">[8]Rekapitulace!#REF!</definedName>
    <definedName name="pata" localSheetId="1">[11]Rekapitulace!#REF!</definedName>
    <definedName name="pata">[11]Rekapitulace!#REF!</definedName>
    <definedName name="PE" localSheetId="1">[9]Summary!#REF!</definedName>
    <definedName name="PE">[9]Summary!#REF!</definedName>
    <definedName name="PE_h" localSheetId="1">[9]Summary!#REF!</definedName>
    <definedName name="PE_h">[9]Summary!#REF!</definedName>
    <definedName name="Periferie">"$#REF!.$B$59:$D$59"</definedName>
    <definedName name="PERSON.COMMENT" localSheetId="1">'[2]Poptávkový dopis'!#REF!</definedName>
    <definedName name="PERSON.COMMENT">'[2]Poptávkový dopis'!#REF!</definedName>
    <definedName name="PERSON.FULLINFO" localSheetId="1">'[2]Poptávkový dopis'!#REF!</definedName>
    <definedName name="PERSON.FULLINFO">'[2]Poptávkový dopis'!#REF!</definedName>
    <definedName name="PERSON.FULLNAME" localSheetId="1">'[2]Poptávkový dopis'!#REF!</definedName>
    <definedName name="PERSON.FULLNAME">'[2]Poptávkový dopis'!#REF!</definedName>
    <definedName name="PERSON.POSITION" localSheetId="1">'[2]Poptávkový dopis'!#REF!</definedName>
    <definedName name="PERSON.POSITION">'[2]Poptávkový dopis'!#REF!</definedName>
    <definedName name="pia" localSheetId="1">#REF!</definedName>
    <definedName name="pia">#REF!</definedName>
    <definedName name="PJ" localSheetId="1">#REF!</definedName>
    <definedName name="PJ">#REF!</definedName>
    <definedName name="PlatebniPodminkyAJ" localSheetId="1">#REF!</definedName>
    <definedName name="PlatebniPodminkyAJ">#REF!</definedName>
    <definedName name="PlatebniPodminkyAJ_3" localSheetId="1">#REF!</definedName>
    <definedName name="PlatebniPodminkyAJ_3">#REF!</definedName>
    <definedName name="PlatebniPodminkyAJ_4" localSheetId="1">#REF!</definedName>
    <definedName name="PlatebniPodminkyAJ_4">#REF!</definedName>
    <definedName name="PlatebniPodminkyAJ_5" localSheetId="1">#REF!</definedName>
    <definedName name="PlatebniPodminkyAJ_5">#REF!</definedName>
    <definedName name="PlatebniPodminkyCZ" localSheetId="1">#REF!</definedName>
    <definedName name="PlatebniPodminkyCZ">#REF!</definedName>
    <definedName name="PlatebniPodminkyCZ_3" localSheetId="1">#REF!</definedName>
    <definedName name="PlatebniPodminkyCZ_3">#REF!</definedName>
    <definedName name="PlatebniPodminkyCZ_4" localSheetId="1">#REF!</definedName>
    <definedName name="PlatebniPodminkyCZ_4">#REF!</definedName>
    <definedName name="PlatebniPodminkyCZ_5" localSheetId="1">#REF!</definedName>
    <definedName name="PlatebniPodminkyCZ_5">#REF!</definedName>
    <definedName name="PlatnostNabidky" localSheetId="1">#REF!</definedName>
    <definedName name="PlatnostNabidky">#REF!</definedName>
    <definedName name="PlatnostNabidky_3" localSheetId="1">#REF!</definedName>
    <definedName name="PlatnostNabidky_3">#REF!</definedName>
    <definedName name="PlatnostNabidky_4" localSheetId="1">#REF!</definedName>
    <definedName name="PlatnostNabidky_4">#REF!</definedName>
    <definedName name="PlatnostNabidky_5" localSheetId="1">#REF!</definedName>
    <definedName name="PlatnostNabidky_5">#REF!</definedName>
    <definedName name="pln" localSheetId="1">#REF!</definedName>
    <definedName name="pln">#REF!</definedName>
    <definedName name="PM" localSheetId="1">[9]Summary!#REF!</definedName>
    <definedName name="PM">[9]Summary!#REF!</definedName>
    <definedName name="PM_h" localSheetId="1">[9]Summary!#REF!</definedName>
    <definedName name="PM_h">[9]Summary!#REF!</definedName>
    <definedName name="PMV_HW" localSheetId="1">[15]MC6501L!#REF!</definedName>
    <definedName name="PMV_HW">[15]MC6501L!#REF!</definedName>
    <definedName name="PMV_SCE" localSheetId="1">[15]MC6501L!#REF!</definedName>
    <definedName name="PMV_SCE">[15]MC6501L!#REF!</definedName>
    <definedName name="PMV_SW" localSheetId="1">[15]MC6501L!#REF!</definedName>
    <definedName name="PMV_SW">[15]MC6501L!#REF!</definedName>
    <definedName name="PN" localSheetId="1">#REF!</definedName>
    <definedName name="PN">#REF!</definedName>
    <definedName name="PO" localSheetId="1">#REF!</definedName>
    <definedName name="PO">#REF!</definedName>
    <definedName name="PocetMJ">'[23]Krycí list'!$G$6</definedName>
    <definedName name="Podhledy" localSheetId="1">'[10]SO 11.1A Výkaz výměr'!#REF!</definedName>
    <definedName name="Podhledy">'[10]SO 11.1A Výkaz výměr'!#REF!</definedName>
    <definedName name="podw" localSheetId="1">'[24]Rob. elektr.'!#REF!</definedName>
    <definedName name="podw">'[24]Rob. elektr.'!#REF!</definedName>
    <definedName name="pok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usAAAA" localSheetId="1">#REF!</definedName>
    <definedName name="pokusAAAA">#REF!</definedName>
    <definedName name="pokusAAAA_1">"#REF!"</definedName>
    <definedName name="pokusadres" localSheetId="1">#REF!</definedName>
    <definedName name="pokusadres">#REF!</definedName>
    <definedName name="pokusadres_1">"#REF!"</definedName>
    <definedName name="Polozky1PP" localSheetId="1">#REF!</definedName>
    <definedName name="Polozky1PP">#REF!</definedName>
    <definedName name="položka_A1" localSheetId="1">#REF!</definedName>
    <definedName name="položka_A1">#REF!</definedName>
    <definedName name="položka_A1_1">"#REF!"</definedName>
    <definedName name="pom_výp_zač" localSheetId="1">#REF!</definedName>
    <definedName name="pom_výp_zač">#REF!</definedName>
    <definedName name="pom_výp_zač_1">"#REF!"</definedName>
    <definedName name="pom_výpočty" localSheetId="1">#REF!</definedName>
    <definedName name="pom_výpočty">#REF!</definedName>
    <definedName name="pom_výpočty_1">"#REF!"</definedName>
    <definedName name="PORTSV" localSheetId="1">#REF!</definedName>
    <definedName name="PORTSV">#REF!</definedName>
    <definedName name="Poznamka" localSheetId="1">#REF!</definedName>
    <definedName name="Poznamka">#REF!</definedName>
    <definedName name="prep_schem">[21]konf!$B$17</definedName>
    <definedName name="prep_schem_1">"#REF!"</definedName>
    <definedName name="Print_Area">"$#REF!.$A$1:$F$193"</definedName>
    <definedName name="Print_Area___0">"$#REF!.$#REF!$#REF!:$#REF!$#REF!"</definedName>
    <definedName name="Print_Titles">"$#REF!.$A$1:$#REF!.$IV$8"</definedName>
    <definedName name="Prirážka0">1</definedName>
    <definedName name="Prirážka10">1.1</definedName>
    <definedName name="Prirážka20">1.2</definedName>
    <definedName name="Prirážka25">1.25</definedName>
    <definedName name="Prirážka30">1.3</definedName>
    <definedName name="Prirážka40">1.4</definedName>
    <definedName name="Prirážka7">1.07</definedName>
    <definedName name="Prix_T_SVI_plat" localSheetId="1">#REF!</definedName>
    <definedName name="Prix_T_SVI_plat">#REF!</definedName>
    <definedName name="ProductTable">[25]Foglio2!$A$2:$D$45</definedName>
    <definedName name="Profese">'[26]Krycí list MaR'!$E$2</definedName>
    <definedName name="PROJECT.COMMENT" localSheetId="1">'[2]Poptávkový dopis'!#REF!</definedName>
    <definedName name="PROJECT.COMMENT">'[2]Poptávkový dopis'!#REF!</definedName>
    <definedName name="PROJECT.NUMBER" localSheetId="1">'[2]Poptávkový dopis'!#REF!</definedName>
    <definedName name="PROJECT.NUMBER">'[2]Poptávkový dopis'!#REF!</definedName>
    <definedName name="PROJECT.PRICEUNIT">'[2]Poptávkový dopis'!$D$3</definedName>
    <definedName name="Projektant">'[23]Krycí list'!$C$8</definedName>
    <definedName name="Přehled">"$#REF!.$A$1"</definedName>
    <definedName name="přípojky_ZTI_elektro_a_ostatní" localSheetId="1">'[14]cost plan'!#REF!</definedName>
    <definedName name="přípojky_ZTI_elektro_a_ostatní">'[14]cost plan'!#REF!</definedName>
    <definedName name="PSV" localSheetId="1">#REF!</definedName>
    <definedName name="PSV">#REF!</definedName>
    <definedName name="PSV0" localSheetId="1">#REF!</definedName>
    <definedName name="PSV0">#REF!</definedName>
    <definedName name="r_zie_dop" localSheetId="1">#REF!</definedName>
    <definedName name="r_zie_dop">#REF!</definedName>
    <definedName name="r_zie_m" localSheetId="1">#REF!</definedName>
    <definedName name="r_zie_m">#REF!</definedName>
    <definedName name="r_zie_r" localSheetId="1">#REF!</definedName>
    <definedName name="r_zie_r">#REF!</definedName>
    <definedName name="Rabat_ACS">0.82</definedName>
    <definedName name="Rabat_JGS">0.75</definedName>
    <definedName name="Rabat_RH">0.9</definedName>
    <definedName name="Rabat0">1</definedName>
    <definedName name="Rabat20">1/(1-0.2)</definedName>
    <definedName name="Rabat2N">0.85</definedName>
    <definedName name="RabatConnecting">0.8</definedName>
    <definedName name="RabatMediatron">0.85</definedName>
    <definedName name="RabatOlympo">0.95</definedName>
    <definedName name="Rate" localSheetId="1">[9]Summary!#REF!</definedName>
    <definedName name="Rate">[9]Summary!#REF!</definedName>
    <definedName name="RecyklaceRemove" localSheetId="1">#REF!</definedName>
    <definedName name="RecyklaceRemove">#REF!</definedName>
    <definedName name="REKAPITULACE" localSheetId="1">'[10]SO 11.1A Výkaz výměr'!#REF!</definedName>
    <definedName name="REKAPITULACE">'[10]SO 11.1A Výkaz výměr'!#REF!</definedName>
    <definedName name="Rekapitulace_3" localSheetId="1">#REF!</definedName>
    <definedName name="Rekapitulace_3">#REF!</definedName>
    <definedName name="Rekapitulace_4" localSheetId="1">#REF!</definedName>
    <definedName name="Rekapitulace_4">#REF!</definedName>
    <definedName name="Rekapitulace_5" localSheetId="1">#REF!</definedName>
    <definedName name="Rekapitulace_5">#REF!</definedName>
    <definedName name="RFmx" localSheetId="1">#REF!</definedName>
    <definedName name="RFmx">#REF!</definedName>
    <definedName name="rfomni" localSheetId="1">#REF!</definedName>
    <definedName name="rfomni">#REF!</definedName>
    <definedName name="RFperif" localSheetId="1">#REF!</definedName>
    <definedName name="RFperif">#REF!</definedName>
    <definedName name="RFperif1" localSheetId="1">#REF!</definedName>
    <definedName name="RFperif1">#REF!</definedName>
    <definedName name="RFser" localSheetId="1">#REF!</definedName>
    <definedName name="RFser">#REF!</definedName>
    <definedName name="RFSYST" localSheetId="1">#REF!</definedName>
    <definedName name="RFSYST">#REF!</definedName>
    <definedName name="RFTERM" localSheetId="1">#REF!</definedName>
    <definedName name="RFTERM">#REF!</definedName>
    <definedName name="rg" localSheetId="1">#REF!</definedName>
    <definedName name="rg">#REF!</definedName>
    <definedName name="rgrg" localSheetId="7" hidden="1">{#N/A,#N/A,TRUE,"Krycí list"}</definedName>
    <definedName name="rgrg" localSheetId="6" hidden="1">{#N/A,#N/A,TRUE,"Krycí list"}</definedName>
    <definedName name="rgrg" localSheetId="1" hidden="1">{#N/A,#N/A,TRUE,"Krycí list"}</definedName>
    <definedName name="rgrg" localSheetId="5" hidden="1">{#N/A,#N/A,TRUE,"Krycí list"}</definedName>
    <definedName name="rgrg" localSheetId="0" hidden="1">{#N/A,#N/A,TRUE,"Krycí list"}</definedName>
    <definedName name="rgrg" hidden="1">{#N/A,#N/A,TRUE,"Krycí list"}</definedName>
    <definedName name="Rídící_systém">"$#REF!.$B$90:$D$90"</definedName>
    <definedName name="Rok_nabídky">"$#REF!.$O$#REF!:$P$#REF!"</definedName>
    <definedName name="rozp" localSheetId="7" hidden="1">{#N/A,#N/A,TRUE,"Krycí list"}</definedName>
    <definedName name="rozp" localSheetId="6" hidden="1">{#N/A,#N/A,TRUE,"Krycí list"}</definedName>
    <definedName name="rozp" localSheetId="1" hidden="1">{#N/A,#N/A,TRUE,"Krycí list"}</definedName>
    <definedName name="rozp" localSheetId="5" hidden="1">{#N/A,#N/A,TRUE,"Krycí list"}</definedName>
    <definedName name="rozp" localSheetId="0" hidden="1">{#N/A,#N/A,TRUE,"Krycí list"}</definedName>
    <definedName name="rozp" hidden="1">{#N/A,#N/A,TRUE,"Krycí list"}</definedName>
    <definedName name="Rozpočet" localSheetId="1">#REF!</definedName>
    <definedName name="Rozpočet">#REF!</definedName>
    <definedName name="rozpočtová_rezerva" localSheetId="1">'[14]cost plan'!#REF!</definedName>
    <definedName name="rozpočtová_rezerva">'[14]cost plan'!#REF!</definedName>
    <definedName name="rozvržení_rozp" localSheetId="1">#REF!</definedName>
    <definedName name="rozvržení_rozp">#REF!</definedName>
    <definedName name="rozvržení_rozp_1">"#REF!"</definedName>
    <definedName name="Rwvu.Skryté." localSheetId="1" hidden="1">#REF!</definedName>
    <definedName name="Rwvu.Skryté." hidden="1">#REF!</definedName>
    <definedName name="Rx_0Cenik" localSheetId="1">#REF!</definedName>
    <definedName name="Rx_0Cenik">#REF!</definedName>
    <definedName name="S4S_Export_Doklad" localSheetId="1">#REF!</definedName>
    <definedName name="S4S_Export_Doklad">#REF!</definedName>
    <definedName name="Sádrokartonové_konstrukce" localSheetId="1">'[10]SO 11.1A Výkaz výměr'!#REF!</definedName>
    <definedName name="Sádrokartonové_konstrukce">'[10]SO 11.1A Výkaz výměr'!#REF!</definedName>
    <definedName name="SazbaDPH1">'[23]Krycí list'!$C$30</definedName>
    <definedName name="SazbaDPH2">'[23]Krycí list'!$C$32</definedName>
    <definedName name="SC" localSheetId="1">#REF!</definedName>
    <definedName name="SC">#REF!</definedName>
    <definedName name="SE" localSheetId="1">[9]Summary!#REF!</definedName>
    <definedName name="SE">[9]Summary!#REF!</definedName>
    <definedName name="SE_h" localSheetId="1">[9]Summary!#REF!</definedName>
    <definedName name="SE_h">[9]Summary!#REF!</definedName>
    <definedName name="section_A_Brutto" localSheetId="1">#REF!</definedName>
    <definedName name="section_A_Brutto">#REF!</definedName>
    <definedName name="section_A_Netto" localSheetId="1">#REF!</definedName>
    <definedName name="section_A_Netto">#REF!</definedName>
    <definedName name="section_A_Total" localSheetId="1">#REF!</definedName>
    <definedName name="section_A_Total">#REF!</definedName>
    <definedName name="section_B_Brutto" localSheetId="1">#REF!</definedName>
    <definedName name="section_B_Brutto">#REF!</definedName>
    <definedName name="section_B_Netto" localSheetId="1">#REF!</definedName>
    <definedName name="section_B_Netto">#REF!</definedName>
    <definedName name="section_B_Total" localSheetId="1">#REF!</definedName>
    <definedName name="section_B_Total">#REF!</definedName>
    <definedName name="section_C_Brutto" localSheetId="1">#REF!</definedName>
    <definedName name="section_C_Brutto">#REF!</definedName>
    <definedName name="section_C_Netto" localSheetId="1">#REF!</definedName>
    <definedName name="section_C_Netto">#REF!</definedName>
    <definedName name="section_C_Total" localSheetId="1">#REF!</definedName>
    <definedName name="section_C_Total">#REF!</definedName>
    <definedName name="section_CUSTOM_Netto" localSheetId="1">#REF!,#REF!</definedName>
    <definedName name="section_CUSTOM_Netto" localSheetId="0">#REF!,#REF!</definedName>
    <definedName name="section_CUSTOM_Netto">#REF!,#REF!</definedName>
    <definedName name="SK">[7]SK!$X$178</definedName>
    <definedName name="SK_1" localSheetId="1">[9]Summary!#REF!</definedName>
    <definedName name="SK_1">[9]Summary!#REF!</definedName>
    <definedName name="SK_2" localSheetId="1">[9]Summary!#REF!</definedName>
    <definedName name="SK_2">[9]Summary!#REF!</definedName>
    <definedName name="SK_a" localSheetId="1">[9]Summary!#REF!</definedName>
    <definedName name="SK_a">[9]Summary!#REF!</definedName>
    <definedName name="SK_b" localSheetId="1">[9]Summary!#REF!</definedName>
    <definedName name="SK_b">[9]Summary!#REF!</definedName>
    <definedName name="SK_d" localSheetId="1">[9]Summary!#REF!</definedName>
    <definedName name="SK_d">[9]Summary!#REF!</definedName>
    <definedName name="SK_I" localSheetId="1">[9]Summary!#REF!</definedName>
    <definedName name="SK_I">[9]Summary!#REF!</definedName>
    <definedName name="SK_s" localSheetId="1">[9]Summary!#REF!</definedName>
    <definedName name="SK_s">[9]Summary!#REF!</definedName>
    <definedName name="SK_W" localSheetId="1">[9]Summary!#REF!</definedName>
    <definedName name="SK_W">[9]Summary!#REF!</definedName>
    <definedName name="sk12_4" localSheetId="7">#REF!</definedName>
    <definedName name="sk12_4" localSheetId="1">#REF!</definedName>
    <definedName name="sk12_4">#REF!</definedName>
    <definedName name="sk12_6" localSheetId="1">#REF!</definedName>
    <definedName name="sk12_6">#REF!</definedName>
    <definedName name="sk12_8" localSheetId="1">#REF!</definedName>
    <definedName name="sk12_8">#REF!</definedName>
    <definedName name="sk13_4" localSheetId="1">#REF!</definedName>
    <definedName name="sk13_4">#REF!</definedName>
    <definedName name="sk13_6" localSheetId="1">#REF!</definedName>
    <definedName name="sk13_6">#REF!</definedName>
    <definedName name="sk13_8" localSheetId="1">#REF!</definedName>
    <definedName name="sk13_8">#REF!</definedName>
    <definedName name="sk14_4" localSheetId="1">#REF!</definedName>
    <definedName name="sk14_4">#REF!</definedName>
    <definedName name="sk14_6" localSheetId="1">#REF!</definedName>
    <definedName name="sk14_6">#REF!</definedName>
    <definedName name="sk14_8" localSheetId="1">#REF!</definedName>
    <definedName name="sk14_8">#REF!</definedName>
    <definedName name="sk16_nepl" localSheetId="1">#REF!</definedName>
    <definedName name="sk16_nepl">#REF!</definedName>
    <definedName name="sk16_pl" localSheetId="1">#REF!</definedName>
    <definedName name="sk16_pl">#REF!</definedName>
    <definedName name="sk17_5" localSheetId="1">#REF!</definedName>
    <definedName name="sk17_5">#REF!</definedName>
    <definedName name="sk17_6" localSheetId="1">#REF!</definedName>
    <definedName name="sk17_6">#REF!</definedName>
    <definedName name="sk17_8" localSheetId="1">#REF!</definedName>
    <definedName name="sk17_8">#REF!</definedName>
    <definedName name="sk19_4" localSheetId="1">#REF!</definedName>
    <definedName name="sk19_4">#REF!</definedName>
    <definedName name="sk19_6" localSheetId="1">#REF!</definedName>
    <definedName name="sk19_6">#REF!</definedName>
    <definedName name="sk19_8" localSheetId="1">#REF!</definedName>
    <definedName name="sk19_8">#REF!</definedName>
    <definedName name="skk">[27]Rekapitulace!$B$2</definedName>
    <definedName name="SLC16E" localSheetId="1">#REF!</definedName>
    <definedName name="SLC16E">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CH" localSheetId="1">#REF!</definedName>
    <definedName name="SloupecCH">#REF!</definedName>
    <definedName name="SloupecJC" localSheetId="1">#REF!</definedName>
    <definedName name="SloupecJC">#REF!</definedName>
    <definedName name="SloupecJH" localSheetId="1">#REF!</definedName>
    <definedName name="SloupecJH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louva" localSheetId="1">#REF!</definedName>
    <definedName name="Smlouva">#REF!</definedName>
    <definedName name="Smlouva_3" localSheetId="1">#REF!</definedName>
    <definedName name="Smlouva_3">#REF!</definedName>
    <definedName name="Smlouva_4" localSheetId="1">#REF!</definedName>
    <definedName name="Smlouva_4">#REF!</definedName>
    <definedName name="Smlouva_5" localSheetId="1">#REF!</definedName>
    <definedName name="Smlouva_5">#REF!</definedName>
    <definedName name="solver_lin">0</definedName>
    <definedName name="solver_num">0</definedName>
    <definedName name="solver_opt" localSheetId="1">[28]asr_polozky!#REF!</definedName>
    <definedName name="solver_opt">[28]asr_polozky!#REF!</definedName>
    <definedName name="solver_typ">1</definedName>
    <definedName name="solver_val">0</definedName>
    <definedName name="soucet1" localSheetId="1">#REF!</definedName>
    <definedName name="soucet1">#REF!</definedName>
    <definedName name="Soucet1PP" localSheetId="1">#REF!</definedName>
    <definedName name="Soucet1PP">#REF!</definedName>
    <definedName name="soupis" localSheetId="7" hidden="1">{#N/A,#N/A,TRUE,"Krycí list"}</definedName>
    <definedName name="soupis" localSheetId="6" hidden="1">{#N/A,#N/A,TRUE,"Krycí list"}</definedName>
    <definedName name="soupis" localSheetId="1" hidden="1">{#N/A,#N/A,TRUE,"Krycí list"}</definedName>
    <definedName name="soupis" localSheetId="5" hidden="1">{#N/A,#N/A,TRUE,"Krycí list"}</definedName>
    <definedName name="soupis" localSheetId="0" hidden="1">{#N/A,#N/A,TRUE,"Krycí list"}</definedName>
    <definedName name="soupis" hidden="1">{#N/A,#N/A,TRUE,"Krycí list"}</definedName>
    <definedName name="soustava">'[26]Krycí list MaR'!$C$2</definedName>
    <definedName name="Specifikace">"$#REF!.$D$6:$D$7"</definedName>
    <definedName name="Spodek" localSheetId="1">[29]HW!#REF!</definedName>
    <definedName name="Spodek">[29]HW!#REF!</definedName>
    <definedName name="SS" localSheetId="1">[9]Summary!#REF!</definedName>
    <definedName name="SS">[9]Summary!#REF!</definedName>
    <definedName name="SS_h" localSheetId="1">[9]Summary!#REF!</definedName>
    <definedName name="SS_h">[9]Summary!#REF!</definedName>
    <definedName name="ssss" localSheetId="1">#REF!</definedName>
    <definedName name="ssss">#REF!</definedName>
    <definedName name="ssss_1">"#REF!"</definedName>
    <definedName name="ST" localSheetId="1">[9]Summary!#REF!</definedName>
    <definedName name="ST">[9]Summary!#REF!</definedName>
    <definedName name="ST_h" localSheetId="1">[9]Summary!#REF!</definedName>
    <definedName name="ST_h">[9]Summary!#REF!</definedName>
    <definedName name="ST1_1" localSheetId="1">[9]Summary!#REF!</definedName>
    <definedName name="ST1_1">[9]Summary!#REF!</definedName>
    <definedName name="ST1_2" localSheetId="1">[9]Summary!#REF!</definedName>
    <definedName name="ST1_2">[9]Summary!#REF!</definedName>
    <definedName name="ST1_a" localSheetId="1">[9]Summary!#REF!</definedName>
    <definedName name="ST1_a">[9]Summary!#REF!</definedName>
    <definedName name="ST1_b" localSheetId="1">[9]Summary!#REF!</definedName>
    <definedName name="ST1_b">[9]Summary!#REF!</definedName>
    <definedName name="ST1_d" localSheetId="1">[9]Summary!#REF!</definedName>
    <definedName name="ST1_d">[9]Summary!#REF!</definedName>
    <definedName name="ST1_I" localSheetId="1">[9]Summary!#REF!</definedName>
    <definedName name="ST1_I">[9]Summary!#REF!</definedName>
    <definedName name="ST1_s" localSheetId="1">[9]Summary!#REF!</definedName>
    <definedName name="ST1_s">[9]Summary!#REF!</definedName>
    <definedName name="ST1_W" localSheetId="1">[9]Summary!#REF!</definedName>
    <definedName name="ST1_W">[9]Summary!#REF!</definedName>
    <definedName name="ST2_1" localSheetId="1">[9]Summary!#REF!</definedName>
    <definedName name="ST2_1">[9]Summary!#REF!</definedName>
    <definedName name="ST2_2" localSheetId="1">[9]Summary!#REF!</definedName>
    <definedName name="ST2_2">[9]Summary!#REF!</definedName>
    <definedName name="ST2_a" localSheetId="1">[9]Summary!#REF!</definedName>
    <definedName name="ST2_a">[9]Summary!#REF!</definedName>
    <definedName name="ST2_b" localSheetId="1">[9]Summary!#REF!</definedName>
    <definedName name="ST2_b">[9]Summary!#REF!</definedName>
    <definedName name="ST2_d" localSheetId="1">[9]Summary!#REF!</definedName>
    <definedName name="ST2_d">[9]Summary!#REF!</definedName>
    <definedName name="ST2_I" localSheetId="1">[9]Summary!#REF!</definedName>
    <definedName name="ST2_I">[9]Summary!#REF!</definedName>
    <definedName name="ST2_s" localSheetId="1">[9]Summary!#REF!</definedName>
    <definedName name="ST2_s">[9]Summary!#REF!</definedName>
    <definedName name="ST2_W" localSheetId="1">[9]Summary!#REF!</definedName>
    <definedName name="ST2_W">[9]Summary!#REF!</definedName>
    <definedName name="ST3_1" localSheetId="1">[9]Summary!#REF!</definedName>
    <definedName name="ST3_1">[9]Summary!#REF!</definedName>
    <definedName name="ST3_2" localSheetId="1">[9]Summary!#REF!</definedName>
    <definedName name="ST3_2">[9]Summary!#REF!</definedName>
    <definedName name="ST3_a" localSheetId="1">[9]Summary!#REF!</definedName>
    <definedName name="ST3_a">[9]Summary!#REF!</definedName>
    <definedName name="ST3_b" localSheetId="1">[9]Summary!#REF!</definedName>
    <definedName name="ST3_b">[9]Summary!#REF!</definedName>
    <definedName name="ST3_d" localSheetId="1">[9]Summary!#REF!</definedName>
    <definedName name="ST3_d">[9]Summary!#REF!</definedName>
    <definedName name="ST3_I" localSheetId="1">[9]Summary!#REF!</definedName>
    <definedName name="ST3_I">[9]Summary!#REF!</definedName>
    <definedName name="ST3_s" localSheetId="1">[9]Summary!#REF!</definedName>
    <definedName name="ST3_s">[9]Summary!#REF!</definedName>
    <definedName name="ST3_t" localSheetId="1">[9]Summary!#REF!</definedName>
    <definedName name="ST3_t">[9]Summary!#REF!</definedName>
    <definedName name="ST3_W" localSheetId="1">[9]Summary!#REF!</definedName>
    <definedName name="ST3_W">[9]Summary!#REF!</definedName>
    <definedName name="STA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STA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STA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STA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STA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STA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STA_1" localSheetId="1">[9]Summary!#REF!</definedName>
    <definedName name="STA_1">[9]Summary!#REF!</definedName>
    <definedName name="STA_2" localSheetId="1">[9]Summary!#REF!</definedName>
    <definedName name="STA_2">[9]Summary!#REF!</definedName>
    <definedName name="STA_a" localSheetId="1">[9]Summary!#REF!</definedName>
    <definedName name="STA_a">[9]Summary!#REF!</definedName>
    <definedName name="STA_b" localSheetId="1">[9]Summary!#REF!</definedName>
    <definedName name="STA_b">[9]Summary!#REF!</definedName>
    <definedName name="STA_d" localSheetId="1">[9]Summary!#REF!</definedName>
    <definedName name="STA_d">[9]Summary!#REF!</definedName>
    <definedName name="STA_I" localSheetId="1">[9]Summary!#REF!</definedName>
    <definedName name="STA_I">[9]Summary!#REF!</definedName>
    <definedName name="STA_s" localSheetId="1">[9]Summary!#REF!</definedName>
    <definedName name="STA_s">[9]Summary!#REF!</definedName>
    <definedName name="STA_W" localSheetId="1">[9]Summary!#REF!</definedName>
    <definedName name="STA_W">[9]Summary!#REF!</definedName>
    <definedName name="Stan." localSheetId="1">#REF!</definedName>
    <definedName name="Stan.">#REF!</definedName>
    <definedName name="Stredisko" localSheetId="1">#REF!</definedName>
    <definedName name="Stredisko">#REF!</definedName>
    <definedName name="Stredisko_3" localSheetId="1">#REF!</definedName>
    <definedName name="Stredisko_3">#REF!</definedName>
    <definedName name="Stredisko_4" localSheetId="1">#REF!</definedName>
    <definedName name="Stredisko_4">#REF!</definedName>
    <definedName name="Stredisko_5" localSheetId="1">#REF!</definedName>
    <definedName name="Stredisko_5">#REF!</definedName>
    <definedName name="Strom" localSheetId="1">#REF!</definedName>
    <definedName name="Strom">#REF!</definedName>
    <definedName name="subslevy">[21]Subdodávky!$D$4:$E$109</definedName>
    <definedName name="subslevy_1">"#REF!"</definedName>
    <definedName name="sum_memrekapdph" localSheetId="7">[8]Rekapitulace!#REF!</definedName>
    <definedName name="sum_memrekapdph" localSheetId="1">[11]Rekapitulace!#REF!</definedName>
    <definedName name="sum_memrekapdph">[11]Rekapitulace!#REF!</definedName>
    <definedName name="sum_prekap" localSheetId="7">[8]Rekapitulace!#REF!</definedName>
    <definedName name="sum_prekap" localSheetId="1">[11]Rekapitulace!#REF!</definedName>
    <definedName name="sum_prekap">[11]Rekapitulace!#REF!</definedName>
    <definedName name="summary" localSheetId="7" hidden="1">{#N/A,#N/A,TRUE,"Krycí list"}</definedName>
    <definedName name="summary" localSheetId="6" hidden="1">{#N/A,#N/A,TRUE,"Krycí list"}</definedName>
    <definedName name="summary" localSheetId="1" hidden="1">{#N/A,#N/A,TRUE,"Krycí list"}</definedName>
    <definedName name="summary" localSheetId="5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>#REF!</definedName>
    <definedName name="sumpok_1">"#REF!"</definedName>
    <definedName name="Svitidla" localSheetId="1">#REF!</definedName>
    <definedName name="Svitidla">#REF!</definedName>
    <definedName name="Swvu.Skryté." localSheetId="1" hidden="1">#REF!</definedName>
    <definedName name="Swvu.Skryté." hidden="1">#REF!</definedName>
    <definedName name="sz_be" localSheetId="1">#REF!</definedName>
    <definedName name="sz_be">#REF!</definedName>
    <definedName name="sz_ma" localSheetId="1">#REF!</definedName>
    <definedName name="sz_ma">#REF!</definedName>
    <definedName name="sz_pf" localSheetId="1">#REF!</definedName>
    <definedName name="sz_pf">#REF!</definedName>
    <definedName name="sz_sc" localSheetId="1">#REF!</definedName>
    <definedName name="sz_sc">#REF!</definedName>
    <definedName name="sz_sch" localSheetId="1">#REF!</definedName>
    <definedName name="sz_sch">#REF!</definedName>
    <definedName name="sz_so" localSheetId="1">#REF!</definedName>
    <definedName name="sz_so">#REF!</definedName>
    <definedName name="sz_sp" localSheetId="1">#REF!</definedName>
    <definedName name="sz_sp">#REF!</definedName>
    <definedName name="sz_st" localSheetId="1">#REF!</definedName>
    <definedName name="sz_st">#REF!</definedName>
    <definedName name="tab" localSheetId="1">#REF!</definedName>
    <definedName name="tab">#REF!</definedName>
    <definedName name="TAS">[7]TAS!$X$22</definedName>
    <definedName name="TAS_1" localSheetId="1">[9]Summary!#REF!</definedName>
    <definedName name="TAS_1">[9]Summary!#REF!</definedName>
    <definedName name="TAS_2" localSheetId="1">[9]Summary!#REF!</definedName>
    <definedName name="TAS_2">[9]Summary!#REF!</definedName>
    <definedName name="TAS_a" localSheetId="1">[9]Summary!#REF!</definedName>
    <definedName name="TAS_a">[9]Summary!#REF!</definedName>
    <definedName name="TAS_b" localSheetId="1">[9]Summary!#REF!</definedName>
    <definedName name="TAS_b">[9]Summary!#REF!</definedName>
    <definedName name="TAS_d" localSheetId="1">[9]Summary!#REF!</definedName>
    <definedName name="TAS_d">[9]Summary!#REF!</definedName>
    <definedName name="TAS_I" localSheetId="1">[9]Summary!#REF!</definedName>
    <definedName name="TAS_I">[9]Summary!#REF!</definedName>
    <definedName name="TAS_s" localSheetId="1">[9]Summary!#REF!</definedName>
    <definedName name="TAS_s">[9]Summary!#REF!</definedName>
    <definedName name="TAS_t" localSheetId="1">[9]Summary!#REF!</definedName>
    <definedName name="TAS_t">[9]Summary!#REF!</definedName>
    <definedName name="TAS_W" localSheetId="1">[9]Summary!#REF!</definedName>
    <definedName name="TAS_W">[9]Summary!#REF!</definedName>
    <definedName name="Telefon" localSheetId="1">#REF!</definedName>
    <definedName name="Telefon">#REF!</definedName>
    <definedName name="Telefon_3" localSheetId="1">#REF!</definedName>
    <definedName name="Telefon_3">#REF!</definedName>
    <definedName name="Telefon_4" localSheetId="1">#REF!</definedName>
    <definedName name="Telefon_4">#REF!</definedName>
    <definedName name="Telefon_5" localSheetId="1">#REF!</definedName>
    <definedName name="Telefon_5">#REF!</definedName>
    <definedName name="TerminDodani" localSheetId="1">#REF!</definedName>
    <definedName name="TerminDodani">#REF!</definedName>
    <definedName name="TerminDodani_3" localSheetId="1">#REF!</definedName>
    <definedName name="TerminDodani_3">#REF!</definedName>
    <definedName name="TerminDodani_4" localSheetId="1">#REF!</definedName>
    <definedName name="TerminDodani_4">#REF!</definedName>
    <definedName name="TerminDodani_5" localSheetId="1">#REF!</definedName>
    <definedName name="TerminDodani_5">#REF!</definedName>
    <definedName name="TextVlastniAJ" localSheetId="1">#REF!</definedName>
    <definedName name="TextVlastniAJ">#REF!</definedName>
    <definedName name="TextVlastniAJ_3" localSheetId="1">#REF!</definedName>
    <definedName name="TextVlastniAJ_3">#REF!</definedName>
    <definedName name="TextVlastniAJ_4" localSheetId="1">#REF!</definedName>
    <definedName name="TextVlastniAJ_4">#REF!</definedName>
    <definedName name="TextVlastniAJ_5" localSheetId="1">#REF!</definedName>
    <definedName name="TextVlastniAJ_5">#REF!</definedName>
    <definedName name="TextVlastniCZ" localSheetId="1">#REF!</definedName>
    <definedName name="TextVlastniCZ">#REF!</definedName>
    <definedName name="TextVlastniCZ_3" localSheetId="1">#REF!</definedName>
    <definedName name="TextVlastniCZ_3">#REF!</definedName>
    <definedName name="TextVlastniCZ_4" localSheetId="1">#REF!</definedName>
    <definedName name="TextVlastniCZ_4">#REF!</definedName>
    <definedName name="TextVlastniCZ_5" localSheetId="1">#REF!</definedName>
    <definedName name="TextVlastniCZ_5">#REF!</definedName>
    <definedName name="tłu" localSheetId="1">#REF!</definedName>
    <definedName name="tłu">#REF!</definedName>
    <definedName name="top_memrekapdph" localSheetId="7">[8]Rekapitulace!#REF!</definedName>
    <definedName name="top_memrekapdph" localSheetId="1">[11]Rekapitulace!#REF!</definedName>
    <definedName name="top_memrekapdph">[11]Rekapitulace!#REF!</definedName>
    <definedName name="top_phlavy" localSheetId="7">[8]Rekapitulace!#REF!</definedName>
    <definedName name="top_phlavy" localSheetId="1">[11]Rekapitulace!#REF!</definedName>
    <definedName name="top_phlavy">[11]Rekapitulace!#REF!</definedName>
    <definedName name="top_rkap" localSheetId="7">#REF!</definedName>
    <definedName name="top_rkap" localSheetId="1">#REF!</definedName>
    <definedName name="top_rkap">#REF!</definedName>
    <definedName name="top_rozpocty" localSheetId="7">[8]Rekapitulace!#REF!</definedName>
    <definedName name="top_rozpocty" localSheetId="1">[11]Rekapitulace!#REF!</definedName>
    <definedName name="top_rozpocty">[11]Rekapitulace!#REF!</definedName>
    <definedName name="top_rpolozky" localSheetId="7">[8]Rekapitulace!#REF!</definedName>
    <definedName name="top_rpolozky" localSheetId="1">[11]Rekapitulace!#REF!</definedName>
    <definedName name="top_rpolozky">[11]Rekapitulace!#REF!</definedName>
    <definedName name="total_Brutto" localSheetId="1">#REF!</definedName>
    <definedName name="total_Brutto">#REF!</definedName>
    <definedName name="TPORTS" localSheetId="1">#REF!</definedName>
    <definedName name="TPORTS">#REF!</definedName>
    <definedName name="TRS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TRS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TRS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TRS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TRS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TR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Typ">"$#REF!.$C$90:$C$91;$#REF!.$C$59:$C$80"</definedName>
    <definedName name="u" localSheetId="1">'[30]Roboty sanitarne'!#REF!</definedName>
    <definedName name="u">'[30]Roboty sanitarne'!#REF!</definedName>
    <definedName name="UPS" localSheetId="1">#REF!</definedName>
    <definedName name="UPS">#REF!</definedName>
    <definedName name="usd" localSheetId="1">#REF!</definedName>
    <definedName name="usd">#REF!</definedName>
    <definedName name="UT">[7]UT!$X$9</definedName>
    <definedName name="UT_1" localSheetId="1">[9]Summary!#REF!</definedName>
    <definedName name="UT_1">[9]Summary!#REF!</definedName>
    <definedName name="UT_2" localSheetId="1">[9]Summary!#REF!</definedName>
    <definedName name="UT_2">[9]Summary!#REF!</definedName>
    <definedName name="UT_a" localSheetId="1">[9]Summary!#REF!</definedName>
    <definedName name="UT_a">[9]Summary!#REF!</definedName>
    <definedName name="UT_b" localSheetId="1">[9]Summary!#REF!</definedName>
    <definedName name="UT_b">[9]Summary!#REF!</definedName>
    <definedName name="UT_d" localSheetId="1">[9]Summary!#REF!</definedName>
    <definedName name="UT_d">[9]Summary!#REF!</definedName>
    <definedName name="UT_I" localSheetId="1">[9]Summary!#REF!</definedName>
    <definedName name="UT_I">[9]Summary!#REF!</definedName>
    <definedName name="UT_s" localSheetId="1">[9]Summary!#REF!</definedName>
    <definedName name="UT_s">[9]Summary!#REF!</definedName>
    <definedName name="UT_t" localSheetId="1">[9]Summary!#REF!</definedName>
    <definedName name="UT_t">[9]Summary!#REF!</definedName>
    <definedName name="UT_W" localSheetId="1">[9]Summary!#REF!</definedName>
    <definedName name="UT_W">[9]Summary!#REF!</definedName>
    <definedName name="ValidCodeList">[25]Foglio2!$A$2:$A$45</definedName>
    <definedName name="varta" localSheetId="1">#REF!</definedName>
    <definedName name="varta">#REF!</definedName>
    <definedName name="VERSION.COMMENT" localSheetId="1">'[2]Poptávkový dopis'!#REF!</definedName>
    <definedName name="VERSION.COMMENT">'[2]Poptávkový dopis'!#REF!</definedName>
    <definedName name="VERSION.DESCR" localSheetId="1">'[2]Poptávkový dopis'!#REF!</definedName>
    <definedName name="VERSION.DESCR">'[2]Poptávkový dopis'!#REF!</definedName>
    <definedName name="VIZA" localSheetId="7" hidden="1">{#N/A,#N/A,TRUE,"Krycí list"}</definedName>
    <definedName name="VIZA" localSheetId="6" hidden="1">{#N/A,#N/A,TRUE,"Krycí list"}</definedName>
    <definedName name="VIZA" localSheetId="1" hidden="1">{#N/A,#N/A,TRUE,"Krycí list"}</definedName>
    <definedName name="VIZA" localSheetId="5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7" hidden="1">{#N/A,#N/A,TRUE,"Krycí list"}</definedName>
    <definedName name="VIZA12" localSheetId="6" hidden="1">{#N/A,#N/A,TRUE,"Krycí list"}</definedName>
    <definedName name="VIZA12" localSheetId="1" hidden="1">{#N/A,#N/A,TRUE,"Krycí list"}</definedName>
    <definedName name="VIZA12" localSheetId="5" hidden="1">{#N/A,#N/A,TRUE,"Krycí list"}</definedName>
    <definedName name="VIZA12" localSheetId="0" hidden="1">{#N/A,#N/A,TRUE,"Krycí list"}</definedName>
    <definedName name="VIZA12" hidden="1">{#N/A,#N/A,TRUE,"Krycí list"}</definedName>
    <definedName name="VRN">[31]Rek!$H$71</definedName>
    <definedName name="VRNKc" localSheetId="1">[12]Rekapitulace!#REF!</definedName>
    <definedName name="VRNKc">[12]Rekapitulace!#REF!</definedName>
    <definedName name="VRNnazev" localSheetId="1">[12]Rekapitulace!#REF!</definedName>
    <definedName name="VRNnazev">[12]Rekapitulace!#REF!</definedName>
    <definedName name="VRNproc" localSheetId="1">[12]Rekapitulace!#REF!</definedName>
    <definedName name="VRNproc">[12]Rekapitulace!#REF!</definedName>
    <definedName name="VRNzakl" localSheetId="1">[12]Rekapitulace!#REF!</definedName>
    <definedName name="VRNzakl">[12]Rekapitulace!#REF!</definedName>
    <definedName name="vsp" localSheetId="1">#REF!</definedName>
    <definedName name="vsp">#REF!</definedName>
    <definedName name="výpočty" localSheetId="1">#REF!</definedName>
    <definedName name="výpočty">#REF!</definedName>
    <definedName name="výpočty_1">"#REF!"</definedName>
    <definedName name="vystup" localSheetId="1">#REF!</definedName>
    <definedName name="vystup">#REF!</definedName>
    <definedName name="vystup_1">"#REF!"</definedName>
    <definedName name="vytápění_vč_kouřovodů" localSheetId="1">'[14]cost plan'!#REF!</definedName>
    <definedName name="vytápění_vč_kouřovodů">'[14]cost plan'!#REF!</definedName>
    <definedName name="WR" localSheetId="1">[9]Summary!#REF!</definedName>
    <definedName name="WR">[9]Summary!#REF!</definedName>
    <definedName name="wrn.Kontrolní._.rozpočet." localSheetId="7" hidden="1">{#N/A,#N/A,TRUE,"Krycí list"}</definedName>
    <definedName name="wrn.Kontrolní._.rozpočet." localSheetId="6" hidden="1">{#N/A,#N/A,TRUE,"Krycí list"}</definedName>
    <definedName name="wrn.Kontrolní._.rozpočet." localSheetId="1" hidden="1">{#N/A,#N/A,TRUE,"Krycí list"}</definedName>
    <definedName name="wrn.Kontrolní._.rozpočet." localSheetId="5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7" hidden="1">{#N/A,#N/A,TRUE,"Krycí list"}</definedName>
    <definedName name="wrn.Kontrolní._.rozpoeet." localSheetId="6" hidden="1">{#N/A,#N/A,TRUE,"Krycí list"}</definedName>
    <definedName name="wrn.Kontrolní._.rozpoeet." localSheetId="1" hidden="1">{#N/A,#N/A,TRUE,"Krycí list"}</definedName>
    <definedName name="wrn.Kontrolní._.rozpoeet." localSheetId="5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wvu.Skryté." localSheetId="7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localSheetId="6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localSheetId="5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x" localSheetId="7">[8]Rekapitulace!#REF!</definedName>
    <definedName name="x" localSheetId="1">[8]Rekapitulace!#REF!</definedName>
    <definedName name="x">[8]Rekapitulace!#REF!</definedName>
    <definedName name="xxx" localSheetId="1">#REF!</definedName>
    <definedName name="xxx">#REF!</definedName>
    <definedName name="Z_1E8618C1_1B4D_11D4_B32D_0050046A422B_.wvu.PrintTitles">"$#REF!.$#REF!$#REF!:$#REF!$#REF!"</definedName>
    <definedName name="Z_1E8618C1_1B4D_11D4_B32D_0050046A422B_.wvu.PrintTitles___0">"$#REF!.$#REF!$#REF!:$#REF!$#REF!"</definedName>
    <definedName name="Z_1E8618C1_1B4D_11D4_B32D_0050046A422B_.wvu.Rows">"$#REF!.$#REF!$#REF!:$#REF!$#REF!"</definedName>
    <definedName name="Z_1E8618C1_1B4D_11D4_B32D_0050046A422B_.wvu.Rows___0">"$#REF!.$#REF!$#REF!:$#REF!.$#REF!$#REF!"</definedName>
    <definedName name="Z_65AC2F60_1B4A_11D4_81C5_0050046A4233_.wvu.PrintTitles">"$#REF!.$#REF!$#REF!:$#REF!$#REF!"</definedName>
    <definedName name="Z_65AC2F60_1B4A_11D4_81C5_0050046A4233_.wvu.PrintTitles___0">"$#REF!.$#REF!$#REF!:$#REF!$#REF!"</definedName>
    <definedName name="Z_65AC2F60_1B4A_11D4_81C5_0050046A4233_.wvu.Rows">"$#REF!.$#REF!$#REF!:$#REF!$#REF!"</definedName>
    <definedName name="Z_65AC2F60_1B4A_11D4_81C5_0050046A4233_.wvu.Rows___0">"$#REF!.$#REF!$#REF!:$#REF!.$#REF!$#REF!"</definedName>
    <definedName name="Z_E1558AE0_C998_11D6_AA27_0050FC1C9776_.wvu.PrintArea" localSheetId="7" hidden="1">MaR!$A$1:$F$84</definedName>
    <definedName name="zahradnické_práce" localSheetId="1">'[14]cost plan'!#REF!</definedName>
    <definedName name="zahradnické_práce" localSheetId="0">'[14]cost plan'!#REF!</definedName>
    <definedName name="zahradnické_práce">'[14]cost plan'!#REF!</definedName>
    <definedName name="zahrnsazby">[21]Sazby!$M$32</definedName>
    <definedName name="zahrnsazby_1">"#REF!"</definedName>
    <definedName name="zahrnslevy">[21]Sazby!$M$31</definedName>
    <definedName name="zahrnslevy_1">"#REF!"</definedName>
    <definedName name="Zák.1" localSheetId="1">#REF!</definedName>
    <definedName name="Zák.1">#REF!</definedName>
    <definedName name="Zák.2" localSheetId="1">#REF!</definedName>
    <definedName name="Zák.2">#REF!</definedName>
    <definedName name="Zák.3" localSheetId="1">#REF!</definedName>
    <definedName name="Zák.3">#REF!</definedName>
    <definedName name="Zakazka" localSheetId="1">#REF!</definedName>
    <definedName name="Zakazka">#REF!</definedName>
    <definedName name="Zakaznik" localSheetId="1">#REF!</definedName>
    <definedName name="Zakaznik">#REF!</definedName>
    <definedName name="Zakaznik_3" localSheetId="1">#REF!</definedName>
    <definedName name="Zakaznik_3">#REF!</definedName>
    <definedName name="Zakaznik_4" localSheetId="1">#REF!</definedName>
    <definedName name="Zakaznik_4">#REF!</definedName>
    <definedName name="Zakaznik_5" localSheetId="1">#REF!</definedName>
    <definedName name="Zakaznik_5">#REF!</definedName>
    <definedName name="Zaklad22" localSheetId="1">#REF!</definedName>
    <definedName name="Zaklad22">#REF!</definedName>
    <definedName name="Zaklad5" localSheetId="1">#REF!</definedName>
    <definedName name="Zaklad5">#REF!</definedName>
    <definedName name="Zaloha" localSheetId="1">#REF!</definedName>
    <definedName name="Zaloha">#REF!</definedName>
    <definedName name="Zaloha_3" localSheetId="1">#REF!</definedName>
    <definedName name="Zaloha_3">#REF!</definedName>
    <definedName name="Zaloha_4" localSheetId="1">#REF!</definedName>
    <definedName name="Zaloha_4">#REF!</definedName>
    <definedName name="Zaloha_5" localSheetId="1">#REF!</definedName>
    <definedName name="Zaloha_5">#REF!</definedName>
    <definedName name="ZalohaCelkem" localSheetId="1">#REF!</definedName>
    <definedName name="ZalohaCelkem">#REF!</definedName>
    <definedName name="ZalohaCelkem_3" localSheetId="1">#REF!</definedName>
    <definedName name="ZalohaCelkem_3">#REF!</definedName>
    <definedName name="ZalohaCelkem_4" localSheetId="1">#REF!</definedName>
    <definedName name="ZalohaCelkem_4">#REF!</definedName>
    <definedName name="ZalohaCelkem_5" localSheetId="1">#REF!</definedName>
    <definedName name="ZalohaCelkem_5">#REF!</definedName>
    <definedName name="ZalohaRemove" localSheetId="1">#REF!</definedName>
    <definedName name="ZalohaRemove">#REF!</definedName>
    <definedName name="ZalohaRemove_3" localSheetId="1">#REF!</definedName>
    <definedName name="ZalohaRemove_3">#REF!</definedName>
    <definedName name="ZalohaRemove_4" localSheetId="1">#REF!</definedName>
    <definedName name="ZalohaRemove_4">#REF!</definedName>
    <definedName name="ZalohaRemove_5" localSheetId="1">#REF!</definedName>
    <definedName name="ZalohaRemove_5">#REF!</definedName>
    <definedName name="ZarucniLhuta" localSheetId="1">#REF!</definedName>
    <definedName name="ZarucniLhuta">#REF!</definedName>
    <definedName name="ZarucniLhuta_3" localSheetId="1">#REF!</definedName>
    <definedName name="ZarucniLhuta_3">#REF!</definedName>
    <definedName name="ZarucniLhuta_4" localSheetId="1">#REF!</definedName>
    <definedName name="ZarucniLhuta_4">#REF!</definedName>
    <definedName name="ZarucniLhuta_5" localSheetId="1">#REF!</definedName>
    <definedName name="ZarucniLhuta_5">#REF!</definedName>
    <definedName name="Zařazení">'[26]Krycí list MaR'!$A$2</definedName>
    <definedName name="zavazani_zdiva" localSheetId="1">#REF!</definedName>
    <definedName name="zavazani_zdiva">#REF!</definedName>
    <definedName name="zb" localSheetId="1">#REF!</definedName>
    <definedName name="zb">#REF!</definedName>
    <definedName name="zb_be" localSheetId="1">#REF!</definedName>
    <definedName name="zb_be">#REF!</definedName>
    <definedName name="zb_la" localSheetId="1">#REF!</definedName>
    <definedName name="zb_la">#REF!</definedName>
    <definedName name="zb_ła" localSheetId="1">#REF!</definedName>
    <definedName name="zb_ła">#REF!</definedName>
    <definedName name="zb_ma" localSheetId="1">#REF!</definedName>
    <definedName name="zb_ma">#REF!</definedName>
    <definedName name="zb_pf" localSheetId="1">#REF!</definedName>
    <definedName name="zb_pf">#REF!</definedName>
    <definedName name="zb_rg" localSheetId="1">#REF!</definedName>
    <definedName name="zb_rg">#REF!</definedName>
    <definedName name="zb_sc" localSheetId="1">#REF!</definedName>
    <definedName name="zb_sc">#REF!</definedName>
    <definedName name="zb_sch" localSheetId="1">#REF!</definedName>
    <definedName name="zb_sch">#REF!</definedName>
    <definedName name="zb_sp" localSheetId="1">#REF!</definedName>
    <definedName name="zb_sp">#REF!</definedName>
    <definedName name="zb_st" localSheetId="1">#REF!</definedName>
    <definedName name="zb_st">#REF!</definedName>
    <definedName name="zb_stop" localSheetId="1">#REF!</definedName>
    <definedName name="zb_stop">#REF!</definedName>
    <definedName name="Zdroje" localSheetId="1">#REF!</definedName>
    <definedName name="Zdroje">#REF!</definedName>
    <definedName name="Zhotovitel" localSheetId="1">#REF!</definedName>
    <definedName name="Zhotovitel">#REF!</definedName>
    <definedName name="zisk">[32]EZS!$H$2</definedName>
    <definedName name="Zľava10">0.9</definedName>
    <definedName name="Zoll" localSheetId="1">#REF!</definedName>
    <definedName name="Zoll">#REF!</definedName>
    <definedName name="zpevněné_venkovní_plochy" localSheetId="1">'[14]cost plan'!#REF!</definedName>
    <definedName name="zpevněné_venkovní_plochy">'[14]cost plan'!#REF!</definedName>
  </definedNames>
  <calcPr calcId="145621"/>
</workbook>
</file>

<file path=xl/calcChain.xml><?xml version="1.0" encoding="utf-8"?>
<calcChain xmlns="http://schemas.openxmlformats.org/spreadsheetml/2006/main">
  <c r="F249" i="6" l="1"/>
  <c r="F155" i="8" l="1"/>
  <c r="F154" i="8"/>
  <c r="F152" i="8"/>
  <c r="F151" i="8"/>
  <c r="F150" i="8"/>
  <c r="F149" i="8"/>
  <c r="F148" i="8"/>
  <c r="F147" i="8"/>
  <c r="F146" i="8"/>
  <c r="F145" i="8"/>
  <c r="F142" i="8"/>
  <c r="F141" i="8"/>
  <c r="F140" i="8"/>
  <c r="F139" i="8"/>
  <c r="F138" i="8"/>
  <c r="F137" i="8"/>
  <c r="F136" i="8"/>
  <c r="F135" i="8"/>
  <c r="F134" i="8"/>
  <c r="F133" i="8"/>
  <c r="F132" i="8"/>
  <c r="F129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4" i="8"/>
  <c r="F73" i="8"/>
  <c r="F72" i="8"/>
  <c r="F71" i="8"/>
  <c r="F70" i="8"/>
  <c r="F69" i="8"/>
  <c r="F68" i="8"/>
  <c r="F67" i="8"/>
  <c r="F66" i="8"/>
  <c r="F65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6" i="8"/>
  <c r="F35" i="8"/>
  <c r="F34" i="8"/>
  <c r="F33" i="8"/>
  <c r="F32" i="8"/>
  <c r="F31" i="8"/>
  <c r="F30" i="8"/>
  <c r="F29" i="8"/>
  <c r="F28" i="8"/>
  <c r="F27" i="8"/>
  <c r="F26" i="8"/>
  <c r="F25" i="8"/>
  <c r="F23" i="8"/>
  <c r="F22" i="8"/>
  <c r="F21" i="8"/>
  <c r="F20" i="8"/>
  <c r="F19" i="8"/>
  <c r="F18" i="8"/>
  <c r="F17" i="8"/>
  <c r="F16" i="8"/>
  <c r="F13" i="8"/>
  <c r="F12" i="8"/>
  <c r="F11" i="8"/>
  <c r="F10" i="8"/>
  <c r="F9" i="8"/>
  <c r="F8" i="8"/>
  <c r="F6" i="8"/>
  <c r="F5" i="8"/>
  <c r="F4" i="8"/>
  <c r="F3" i="8"/>
  <c r="F2" i="8"/>
  <c r="F55" i="7"/>
  <c r="F52" i="7"/>
  <c r="F50" i="7"/>
  <c r="F48" i="7"/>
  <c r="F45" i="7"/>
  <c r="F44" i="7"/>
  <c r="F43" i="7"/>
  <c r="F42" i="7"/>
  <c r="F40" i="7"/>
  <c r="F39" i="7"/>
  <c r="F38" i="7"/>
  <c r="F37" i="7"/>
  <c r="F35" i="7"/>
  <c r="F34" i="7"/>
  <c r="F33" i="7"/>
  <c r="F32" i="7"/>
  <c r="F31" i="7"/>
  <c r="F30" i="7"/>
  <c r="F29" i="7"/>
  <c r="F28" i="7"/>
  <c r="F27" i="7"/>
  <c r="F25" i="7"/>
  <c r="F24" i="7"/>
  <c r="F23" i="7"/>
  <c r="F22" i="7"/>
  <c r="F53" i="7" s="1"/>
  <c r="F56" i="7" s="1"/>
  <c r="F57" i="7" s="1"/>
  <c r="F21" i="7"/>
  <c r="F20" i="7"/>
  <c r="F19" i="7"/>
  <c r="F17" i="7"/>
  <c r="F14" i="7"/>
  <c r="F13" i="7"/>
  <c r="F12" i="7"/>
  <c r="F11" i="7"/>
  <c r="F10" i="7"/>
  <c r="F9" i="7"/>
  <c r="F8" i="7"/>
  <c r="F7" i="7"/>
  <c r="F6" i="7"/>
  <c r="F4" i="7"/>
  <c r="F263" i="6"/>
  <c r="F262" i="6"/>
  <c r="F261" i="6"/>
  <c r="F260" i="6"/>
  <c r="F259" i="6"/>
  <c r="F258" i="6"/>
  <c r="F255" i="6"/>
  <c r="F254" i="6"/>
  <c r="F253" i="6"/>
  <c r="F252" i="6"/>
  <c r="F251" i="6"/>
  <c r="F250" i="6"/>
  <c r="F247" i="6"/>
  <c r="F246" i="6"/>
  <c r="F245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4" i="6"/>
  <c r="F223" i="6"/>
  <c r="F222" i="6"/>
  <c r="F221" i="6"/>
  <c r="F220" i="6"/>
  <c r="F219" i="6"/>
  <c r="F218" i="6"/>
  <c r="F217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89" i="6"/>
  <c r="F188" i="6"/>
  <c r="F187" i="6"/>
  <c r="F186" i="6"/>
  <c r="F185" i="6"/>
  <c r="F184" i="6"/>
  <c r="F180" i="6"/>
  <c r="F179" i="6"/>
  <c r="F178" i="6"/>
  <c r="F177" i="6"/>
  <c r="F176" i="6"/>
  <c r="F175" i="6"/>
  <c r="F174" i="6"/>
  <c r="F173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1" i="6"/>
  <c r="C150" i="6"/>
  <c r="F150" i="6" s="1"/>
  <c r="C149" i="6"/>
  <c r="F149" i="6" s="1"/>
  <c r="F148" i="6"/>
  <c r="F147" i="6"/>
  <c r="F146" i="6"/>
  <c r="F145" i="6"/>
  <c r="F144" i="6"/>
  <c r="F143" i="6"/>
  <c r="F142" i="6"/>
  <c r="C141" i="6"/>
  <c r="F141" i="6" s="1"/>
  <c r="F140" i="6"/>
  <c r="C139" i="6"/>
  <c r="F139" i="6" s="1"/>
  <c r="F138" i="6"/>
  <c r="G134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7" i="6"/>
  <c r="F116" i="6"/>
  <c r="F115" i="6"/>
  <c r="F114" i="6"/>
  <c r="F113" i="6"/>
  <c r="F112" i="6"/>
  <c r="F111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4" i="6"/>
  <c r="F53" i="6"/>
  <c r="F52" i="6"/>
  <c r="F51" i="6"/>
  <c r="F48" i="6"/>
  <c r="F47" i="6"/>
  <c r="F46" i="6"/>
  <c r="F45" i="6"/>
  <c r="F44" i="6"/>
  <c r="F43" i="6"/>
  <c r="F42" i="6"/>
  <c r="F41" i="6"/>
  <c r="F40" i="6"/>
  <c r="F39" i="6"/>
  <c r="F38" i="6"/>
  <c r="F36" i="6"/>
  <c r="F35" i="6"/>
  <c r="F34" i="6"/>
  <c r="F33" i="6"/>
  <c r="F32" i="6"/>
  <c r="F31" i="6"/>
  <c r="F30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266" i="6" l="1"/>
  <c r="E153" i="8"/>
  <c r="F153" i="8" s="1"/>
  <c r="F156" i="8" s="1"/>
  <c r="I244" i="2" s="1"/>
  <c r="F58" i="7"/>
  <c r="I243" i="2"/>
  <c r="F265" i="6"/>
  <c r="F268" i="6" s="1"/>
  <c r="F269" i="6" l="1"/>
  <c r="I242" i="2"/>
  <c r="T295" i="2" l="1"/>
  <c r="T294" i="2" s="1"/>
  <c r="R295" i="2"/>
  <c r="R294" i="2" s="1"/>
  <c r="P295" i="2"/>
  <c r="P294" i="2"/>
  <c r="BK295" i="2"/>
  <c r="BK294" i="2" s="1"/>
  <c r="J294" i="2" s="1"/>
  <c r="J71" i="2" s="1"/>
  <c r="T292" i="2"/>
  <c r="T291" i="2" s="1"/>
  <c r="T293" i="2"/>
  <c r="R292" i="2"/>
  <c r="R293" i="2"/>
  <c r="P292" i="2"/>
  <c r="P293" i="2"/>
  <c r="P291" i="2"/>
  <c r="BK292" i="2"/>
  <c r="BK291" i="2" s="1"/>
  <c r="J291" i="2" s="1"/>
  <c r="J70" i="2" s="1"/>
  <c r="BK293" i="2"/>
  <c r="T290" i="2"/>
  <c r="T289" i="2" s="1"/>
  <c r="R290" i="2"/>
  <c r="R289" i="2" s="1"/>
  <c r="P290" i="2"/>
  <c r="P289" i="2" s="1"/>
  <c r="BK290" i="2"/>
  <c r="BK289" i="2" s="1"/>
  <c r="J289" i="2" s="1"/>
  <c r="J69" i="2" s="1"/>
  <c r="T288" i="2"/>
  <c r="T287" i="2" s="1"/>
  <c r="T286" i="2" s="1"/>
  <c r="R288" i="2"/>
  <c r="R287" i="2" s="1"/>
  <c r="P288" i="2"/>
  <c r="P287" i="2" s="1"/>
  <c r="BK288" i="2"/>
  <c r="BK287" i="2" s="1"/>
  <c r="T281" i="2"/>
  <c r="T280" i="2" s="1"/>
  <c r="R281" i="2"/>
  <c r="R280" i="2" s="1"/>
  <c r="P281" i="2"/>
  <c r="P280" i="2" s="1"/>
  <c r="BK281" i="2"/>
  <c r="BK280" i="2" s="1"/>
  <c r="J280" i="2" s="1"/>
  <c r="J66" i="2" s="1"/>
  <c r="T274" i="2"/>
  <c r="T273" i="2" s="1"/>
  <c r="T278" i="2"/>
  <c r="T279" i="2"/>
  <c r="R274" i="2"/>
  <c r="R278" i="2"/>
  <c r="R279" i="2"/>
  <c r="R273" i="2" s="1"/>
  <c r="P274" i="2"/>
  <c r="P273" i="2" s="1"/>
  <c r="P278" i="2"/>
  <c r="P279" i="2"/>
  <c r="BK274" i="2"/>
  <c r="BK273" i="2" s="1"/>
  <c r="J273" i="2" s="1"/>
  <c r="J65" i="2" s="1"/>
  <c r="BK278" i="2"/>
  <c r="BK279" i="2"/>
  <c r="T251" i="2"/>
  <c r="T250" i="2" s="1"/>
  <c r="T254" i="2"/>
  <c r="T257" i="2"/>
  <c r="T264" i="2"/>
  <c r="T267" i="2"/>
  <c r="T272" i="2"/>
  <c r="R251" i="2"/>
  <c r="R254" i="2"/>
  <c r="R257" i="2"/>
  <c r="R264" i="2"/>
  <c r="R267" i="2"/>
  <c r="R272" i="2"/>
  <c r="P251" i="2"/>
  <c r="P254" i="2"/>
  <c r="P257" i="2"/>
  <c r="P264" i="2"/>
  <c r="P267" i="2"/>
  <c r="P272" i="2"/>
  <c r="BK251" i="2"/>
  <c r="BK254" i="2"/>
  <c r="BK257" i="2"/>
  <c r="BK264" i="2"/>
  <c r="BK267" i="2"/>
  <c r="BK272" i="2"/>
  <c r="T246" i="2"/>
  <c r="T249" i="2"/>
  <c r="R246" i="2"/>
  <c r="R249" i="2"/>
  <c r="R245" i="2"/>
  <c r="P246" i="2"/>
  <c r="P245" i="2" s="1"/>
  <c r="P249" i="2"/>
  <c r="BK246" i="2"/>
  <c r="BK245" i="2" s="1"/>
  <c r="J245" i="2" s="1"/>
  <c r="J63" i="2" s="1"/>
  <c r="BK249" i="2"/>
  <c r="T242" i="2"/>
  <c r="T243" i="2"/>
  <c r="T244" i="2"/>
  <c r="R242" i="2"/>
  <c r="R241" i="2" s="1"/>
  <c r="R243" i="2"/>
  <c r="R244" i="2"/>
  <c r="P242" i="2"/>
  <c r="P241" i="2" s="1"/>
  <c r="P243" i="2"/>
  <c r="P244" i="2"/>
  <c r="BK242" i="2"/>
  <c r="BK243" i="2"/>
  <c r="BK244" i="2"/>
  <c r="T239" i="2"/>
  <c r="T238" i="2" s="1"/>
  <c r="T240" i="2"/>
  <c r="R239" i="2"/>
  <c r="R238" i="2" s="1"/>
  <c r="R240" i="2"/>
  <c r="P239" i="2"/>
  <c r="P240" i="2"/>
  <c r="P238" i="2" s="1"/>
  <c r="BK239" i="2"/>
  <c r="BK240" i="2"/>
  <c r="BK238" i="2" s="1"/>
  <c r="J238" i="2" s="1"/>
  <c r="J61" i="2" s="1"/>
  <c r="T236" i="2"/>
  <c r="T235" i="2"/>
  <c r="R236" i="2"/>
  <c r="R235" i="2" s="1"/>
  <c r="P236" i="2"/>
  <c r="P235" i="2"/>
  <c r="BK236" i="2"/>
  <c r="BK235" i="2" s="1"/>
  <c r="J235" i="2" s="1"/>
  <c r="J59" i="2" s="1"/>
  <c r="T226" i="2"/>
  <c r="T227" i="2"/>
  <c r="T229" i="2"/>
  <c r="T230" i="2"/>
  <c r="T232" i="2"/>
  <c r="R226" i="2"/>
  <c r="R227" i="2"/>
  <c r="R229" i="2"/>
  <c r="R225" i="2" s="1"/>
  <c r="R230" i="2"/>
  <c r="R232" i="2"/>
  <c r="P226" i="2"/>
  <c r="P227" i="2"/>
  <c r="P229" i="2"/>
  <c r="P230" i="2"/>
  <c r="P232" i="2"/>
  <c r="BK226" i="2"/>
  <c r="BK227" i="2"/>
  <c r="BK229" i="2"/>
  <c r="BK230" i="2"/>
  <c r="BK232" i="2"/>
  <c r="T156" i="2"/>
  <c r="T159" i="2"/>
  <c r="T160" i="2"/>
  <c r="T163" i="2"/>
  <c r="T166" i="2"/>
  <c r="T169" i="2"/>
  <c r="T172" i="2"/>
  <c r="T175" i="2"/>
  <c r="T178" i="2"/>
  <c r="T181" i="2"/>
  <c r="T184" i="2"/>
  <c r="T187" i="2"/>
  <c r="T191" i="2"/>
  <c r="T194" i="2"/>
  <c r="T197" i="2"/>
  <c r="T198" i="2"/>
  <c r="T201" i="2"/>
  <c r="T204" i="2"/>
  <c r="T205" i="2"/>
  <c r="T208" i="2"/>
  <c r="T211" i="2"/>
  <c r="T212" i="2"/>
  <c r="T215" i="2"/>
  <c r="T221" i="2"/>
  <c r="R156" i="2"/>
  <c r="R159" i="2"/>
  <c r="R160" i="2"/>
  <c r="R163" i="2"/>
  <c r="R166" i="2"/>
  <c r="R169" i="2"/>
  <c r="R172" i="2"/>
  <c r="R175" i="2"/>
  <c r="R178" i="2"/>
  <c r="R181" i="2"/>
  <c r="R184" i="2"/>
  <c r="R187" i="2"/>
  <c r="R191" i="2"/>
  <c r="R194" i="2"/>
  <c r="R197" i="2"/>
  <c r="R198" i="2"/>
  <c r="R201" i="2"/>
  <c r="R204" i="2"/>
  <c r="R205" i="2"/>
  <c r="R208" i="2"/>
  <c r="R211" i="2"/>
  <c r="R212" i="2"/>
  <c r="R215" i="2"/>
  <c r="R221" i="2"/>
  <c r="P156" i="2"/>
  <c r="P159" i="2"/>
  <c r="P160" i="2"/>
  <c r="P163" i="2"/>
  <c r="P166" i="2"/>
  <c r="P169" i="2"/>
  <c r="P172" i="2"/>
  <c r="P175" i="2"/>
  <c r="P178" i="2"/>
  <c r="P181" i="2"/>
  <c r="P184" i="2"/>
  <c r="P187" i="2"/>
  <c r="P191" i="2"/>
  <c r="P194" i="2"/>
  <c r="P197" i="2"/>
  <c r="P198" i="2"/>
  <c r="P201" i="2"/>
  <c r="P204" i="2"/>
  <c r="P205" i="2"/>
  <c r="P208" i="2"/>
  <c r="P211" i="2"/>
  <c r="P212" i="2"/>
  <c r="P215" i="2"/>
  <c r="P221" i="2"/>
  <c r="BK156" i="2"/>
  <c r="BK159" i="2"/>
  <c r="BK160" i="2"/>
  <c r="BK163" i="2"/>
  <c r="BK155" i="2" s="1"/>
  <c r="J155" i="2" s="1"/>
  <c r="J57" i="2" s="1"/>
  <c r="BK166" i="2"/>
  <c r="BK169" i="2"/>
  <c r="BK172" i="2"/>
  <c r="BK175" i="2"/>
  <c r="BK178" i="2"/>
  <c r="BK181" i="2"/>
  <c r="BK184" i="2"/>
  <c r="BK187" i="2"/>
  <c r="BK191" i="2"/>
  <c r="BK194" i="2"/>
  <c r="BK197" i="2"/>
  <c r="BK198" i="2"/>
  <c r="BK201" i="2"/>
  <c r="BK204" i="2"/>
  <c r="BK205" i="2"/>
  <c r="BK208" i="2"/>
  <c r="BK211" i="2"/>
  <c r="BK212" i="2"/>
  <c r="BK215" i="2"/>
  <c r="BK221" i="2"/>
  <c r="T118" i="2"/>
  <c r="T121" i="2"/>
  <c r="T124" i="2"/>
  <c r="T127" i="2"/>
  <c r="T130" i="2"/>
  <c r="T133" i="2"/>
  <c r="T136" i="2"/>
  <c r="T139" i="2"/>
  <c r="T143" i="2"/>
  <c r="T147" i="2"/>
  <c r="T151" i="2"/>
  <c r="T152" i="2"/>
  <c r="R118" i="2"/>
  <c r="R121" i="2"/>
  <c r="R124" i="2"/>
  <c r="R127" i="2"/>
  <c r="R130" i="2"/>
  <c r="R133" i="2"/>
  <c r="R136" i="2"/>
  <c r="R139" i="2"/>
  <c r="R143" i="2"/>
  <c r="R147" i="2"/>
  <c r="R151" i="2"/>
  <c r="R152" i="2"/>
  <c r="P118" i="2"/>
  <c r="P121" i="2"/>
  <c r="P124" i="2"/>
  <c r="P117" i="2" s="1"/>
  <c r="P127" i="2"/>
  <c r="P130" i="2"/>
  <c r="P133" i="2"/>
  <c r="P136" i="2"/>
  <c r="P139" i="2"/>
  <c r="P143" i="2"/>
  <c r="P147" i="2"/>
  <c r="P151" i="2"/>
  <c r="P152" i="2"/>
  <c r="BK118" i="2"/>
  <c r="BK121" i="2"/>
  <c r="BK124" i="2"/>
  <c r="BK127" i="2"/>
  <c r="BK130" i="2"/>
  <c r="BK133" i="2"/>
  <c r="BK136" i="2"/>
  <c r="BK139" i="2"/>
  <c r="BK143" i="2"/>
  <c r="BK147" i="2"/>
  <c r="BK151" i="2"/>
  <c r="BK152" i="2"/>
  <c r="T111" i="2"/>
  <c r="T114" i="2"/>
  <c r="T110" i="2" s="1"/>
  <c r="R111" i="2"/>
  <c r="R114" i="2"/>
  <c r="R110" i="2"/>
  <c r="P111" i="2"/>
  <c r="P110" i="2" s="1"/>
  <c r="P114" i="2"/>
  <c r="BK111" i="2"/>
  <c r="BK114" i="2"/>
  <c r="T92" i="2"/>
  <c r="T98" i="2"/>
  <c r="T104" i="2"/>
  <c r="T107" i="2"/>
  <c r="T91" i="2"/>
  <c r="R92" i="2"/>
  <c r="R98" i="2"/>
  <c r="R104" i="2"/>
  <c r="R107" i="2"/>
  <c r="R91" i="2" s="1"/>
  <c r="P92" i="2"/>
  <c r="P98" i="2"/>
  <c r="P104" i="2"/>
  <c r="P107" i="2"/>
  <c r="BK92" i="2"/>
  <c r="BK98" i="2"/>
  <c r="BK104" i="2"/>
  <c r="BK107" i="2"/>
  <c r="BI92" i="2"/>
  <c r="BI98" i="2"/>
  <c r="BI104" i="2"/>
  <c r="BI107" i="2"/>
  <c r="BI111" i="2"/>
  <c r="BI114" i="2"/>
  <c r="BI118" i="2"/>
  <c r="BI121" i="2"/>
  <c r="BI124" i="2"/>
  <c r="BI127" i="2"/>
  <c r="BI130" i="2"/>
  <c r="BI133" i="2"/>
  <c r="BI136" i="2"/>
  <c r="BI139" i="2"/>
  <c r="BI143" i="2"/>
  <c r="BI147" i="2"/>
  <c r="BI151" i="2"/>
  <c r="BI152" i="2"/>
  <c r="BI156" i="2"/>
  <c r="BI159" i="2"/>
  <c r="BI160" i="2"/>
  <c r="BI163" i="2"/>
  <c r="BI166" i="2"/>
  <c r="BI169" i="2"/>
  <c r="BI172" i="2"/>
  <c r="BI175" i="2"/>
  <c r="BI178" i="2"/>
  <c r="BI181" i="2"/>
  <c r="BI184" i="2"/>
  <c r="BI187" i="2"/>
  <c r="BI191" i="2"/>
  <c r="BI194" i="2"/>
  <c r="BI197" i="2"/>
  <c r="BI198" i="2"/>
  <c r="BI201" i="2"/>
  <c r="BI204" i="2"/>
  <c r="BI205" i="2"/>
  <c r="BI208" i="2"/>
  <c r="BI211" i="2"/>
  <c r="BI212" i="2"/>
  <c r="BI215" i="2"/>
  <c r="BI221" i="2"/>
  <c r="BI226" i="2"/>
  <c r="BI227" i="2"/>
  <c r="BI229" i="2"/>
  <c r="BI230" i="2"/>
  <c r="BI232" i="2"/>
  <c r="BI236" i="2"/>
  <c r="BI239" i="2"/>
  <c r="BI240" i="2"/>
  <c r="BI242" i="2"/>
  <c r="BI243" i="2"/>
  <c r="BI244" i="2"/>
  <c r="BI246" i="2"/>
  <c r="BI249" i="2"/>
  <c r="BI251" i="2"/>
  <c r="BI254" i="2"/>
  <c r="BI257" i="2"/>
  <c r="BI264" i="2"/>
  <c r="BI267" i="2"/>
  <c r="BI272" i="2"/>
  <c r="BI274" i="2"/>
  <c r="BI278" i="2"/>
  <c r="BI279" i="2"/>
  <c r="BI281" i="2"/>
  <c r="BI288" i="2"/>
  <c r="BI290" i="2"/>
  <c r="BI292" i="2"/>
  <c r="BI293" i="2"/>
  <c r="BI295" i="2"/>
  <c r="BH92" i="2"/>
  <c r="BH98" i="2"/>
  <c r="BH104" i="2"/>
  <c r="BH107" i="2"/>
  <c r="BH111" i="2"/>
  <c r="BH114" i="2"/>
  <c r="BH118" i="2"/>
  <c r="BH121" i="2"/>
  <c r="BH124" i="2"/>
  <c r="BH127" i="2"/>
  <c r="BH130" i="2"/>
  <c r="BH133" i="2"/>
  <c r="BH136" i="2"/>
  <c r="BH139" i="2"/>
  <c r="BH143" i="2"/>
  <c r="BH147" i="2"/>
  <c r="BH151" i="2"/>
  <c r="BH152" i="2"/>
  <c r="BH156" i="2"/>
  <c r="BH159" i="2"/>
  <c r="BH160" i="2"/>
  <c r="BH163" i="2"/>
  <c r="BH166" i="2"/>
  <c r="BH169" i="2"/>
  <c r="BH172" i="2"/>
  <c r="BH175" i="2"/>
  <c r="BH178" i="2"/>
  <c r="BH181" i="2"/>
  <c r="BH184" i="2"/>
  <c r="BH187" i="2"/>
  <c r="BH191" i="2"/>
  <c r="BH194" i="2"/>
  <c r="BH197" i="2"/>
  <c r="BH198" i="2"/>
  <c r="BH201" i="2"/>
  <c r="BH204" i="2"/>
  <c r="BH205" i="2"/>
  <c r="BH208" i="2"/>
  <c r="BH211" i="2"/>
  <c r="BH212" i="2"/>
  <c r="BH215" i="2"/>
  <c r="BH221" i="2"/>
  <c r="BH226" i="2"/>
  <c r="BH227" i="2"/>
  <c r="BH229" i="2"/>
  <c r="BH230" i="2"/>
  <c r="BH232" i="2"/>
  <c r="BH236" i="2"/>
  <c r="BH239" i="2"/>
  <c r="BH240" i="2"/>
  <c r="BH242" i="2"/>
  <c r="BH243" i="2"/>
  <c r="BH244" i="2"/>
  <c r="BH246" i="2"/>
  <c r="BH249" i="2"/>
  <c r="BH251" i="2"/>
  <c r="BH254" i="2"/>
  <c r="BH257" i="2"/>
  <c r="BH264" i="2"/>
  <c r="BH267" i="2"/>
  <c r="BH272" i="2"/>
  <c r="BH274" i="2"/>
  <c r="BH278" i="2"/>
  <c r="BH279" i="2"/>
  <c r="BH281" i="2"/>
  <c r="BH288" i="2"/>
  <c r="BH290" i="2"/>
  <c r="BH292" i="2"/>
  <c r="BH293" i="2"/>
  <c r="BH295" i="2"/>
  <c r="BG92" i="2"/>
  <c r="BG98" i="2"/>
  <c r="BG104" i="2"/>
  <c r="BG107" i="2"/>
  <c r="BG111" i="2"/>
  <c r="BG114" i="2"/>
  <c r="BG118" i="2"/>
  <c r="BG121" i="2"/>
  <c r="BG124" i="2"/>
  <c r="BG127" i="2"/>
  <c r="BG130" i="2"/>
  <c r="BG133" i="2"/>
  <c r="BG136" i="2"/>
  <c r="BG139" i="2"/>
  <c r="BG143" i="2"/>
  <c r="BG147" i="2"/>
  <c r="BG151" i="2"/>
  <c r="BG152" i="2"/>
  <c r="BG156" i="2"/>
  <c r="BG159" i="2"/>
  <c r="BG160" i="2"/>
  <c r="BG163" i="2"/>
  <c r="BG166" i="2"/>
  <c r="BG169" i="2"/>
  <c r="BG172" i="2"/>
  <c r="BG175" i="2"/>
  <c r="BG178" i="2"/>
  <c r="BG181" i="2"/>
  <c r="BG184" i="2"/>
  <c r="BG187" i="2"/>
  <c r="BG191" i="2"/>
  <c r="BG194" i="2"/>
  <c r="BG197" i="2"/>
  <c r="BG198" i="2"/>
  <c r="BG201" i="2"/>
  <c r="BG204" i="2"/>
  <c r="BG205" i="2"/>
  <c r="BG208" i="2"/>
  <c r="BG211" i="2"/>
  <c r="BG212" i="2"/>
  <c r="BG215" i="2"/>
  <c r="BG221" i="2"/>
  <c r="BG226" i="2"/>
  <c r="BG227" i="2"/>
  <c r="BG229" i="2"/>
  <c r="BG230" i="2"/>
  <c r="BG232" i="2"/>
  <c r="BG236" i="2"/>
  <c r="BG239" i="2"/>
  <c r="BG240" i="2"/>
  <c r="BG242" i="2"/>
  <c r="BG243" i="2"/>
  <c r="BG244" i="2"/>
  <c r="BG246" i="2"/>
  <c r="BG249" i="2"/>
  <c r="BG251" i="2"/>
  <c r="BG254" i="2"/>
  <c r="BG257" i="2"/>
  <c r="BG264" i="2"/>
  <c r="BG267" i="2"/>
  <c r="BG272" i="2"/>
  <c r="BG274" i="2"/>
  <c r="BG278" i="2"/>
  <c r="BG279" i="2"/>
  <c r="BG281" i="2"/>
  <c r="BG288" i="2"/>
  <c r="BG290" i="2"/>
  <c r="BG292" i="2"/>
  <c r="BG293" i="2"/>
  <c r="BG295" i="2"/>
  <c r="BF92" i="2"/>
  <c r="BF98" i="2"/>
  <c r="BF104" i="2"/>
  <c r="BF107" i="2"/>
  <c r="BF111" i="2"/>
  <c r="BF114" i="2"/>
  <c r="BF118" i="2"/>
  <c r="BF121" i="2"/>
  <c r="BF124" i="2"/>
  <c r="BF127" i="2"/>
  <c r="BF130" i="2"/>
  <c r="BF133" i="2"/>
  <c r="BF136" i="2"/>
  <c r="BF139" i="2"/>
  <c r="BF143" i="2"/>
  <c r="BF147" i="2"/>
  <c r="BF151" i="2"/>
  <c r="BF152" i="2"/>
  <c r="BF156" i="2"/>
  <c r="BF159" i="2"/>
  <c r="BF160" i="2"/>
  <c r="BF163" i="2"/>
  <c r="BF166" i="2"/>
  <c r="BF169" i="2"/>
  <c r="BF172" i="2"/>
  <c r="BF175" i="2"/>
  <c r="BF178" i="2"/>
  <c r="BF181" i="2"/>
  <c r="BF184" i="2"/>
  <c r="BF187" i="2"/>
  <c r="BF191" i="2"/>
  <c r="BF194" i="2"/>
  <c r="BF197" i="2"/>
  <c r="BF198" i="2"/>
  <c r="BF201" i="2"/>
  <c r="BF204" i="2"/>
  <c r="BF205" i="2"/>
  <c r="BF208" i="2"/>
  <c r="BF211" i="2"/>
  <c r="BF212" i="2"/>
  <c r="BF215" i="2"/>
  <c r="BF221" i="2"/>
  <c r="BF226" i="2"/>
  <c r="BF227" i="2"/>
  <c r="BF229" i="2"/>
  <c r="BF230" i="2"/>
  <c r="BF232" i="2"/>
  <c r="BF236" i="2"/>
  <c r="BF239" i="2"/>
  <c r="BF240" i="2"/>
  <c r="BF242" i="2"/>
  <c r="BF243" i="2"/>
  <c r="BF244" i="2"/>
  <c r="BF246" i="2"/>
  <c r="BF249" i="2"/>
  <c r="BF251" i="2"/>
  <c r="BF254" i="2"/>
  <c r="BF257" i="2"/>
  <c r="BF264" i="2"/>
  <c r="BF267" i="2"/>
  <c r="BF272" i="2"/>
  <c r="BF274" i="2"/>
  <c r="BF278" i="2"/>
  <c r="BF279" i="2"/>
  <c r="BF281" i="2"/>
  <c r="BF288" i="2"/>
  <c r="BF290" i="2"/>
  <c r="BF292" i="2"/>
  <c r="BF293" i="2"/>
  <c r="BF295" i="2"/>
  <c r="J92" i="2"/>
  <c r="BE92" i="2" s="1"/>
  <c r="J98" i="2"/>
  <c r="BE98" i="2" s="1"/>
  <c r="J104" i="2"/>
  <c r="BE104" i="2"/>
  <c r="J107" i="2"/>
  <c r="BE107" i="2" s="1"/>
  <c r="J111" i="2"/>
  <c r="BE111" i="2"/>
  <c r="J114" i="2"/>
  <c r="BE114" i="2" s="1"/>
  <c r="J118" i="2"/>
  <c r="BE118" i="2" s="1"/>
  <c r="J121" i="2"/>
  <c r="BE121" i="2" s="1"/>
  <c r="J124" i="2"/>
  <c r="BE124" i="2" s="1"/>
  <c r="J127" i="2"/>
  <c r="BE127" i="2" s="1"/>
  <c r="J130" i="2"/>
  <c r="BE130" i="2"/>
  <c r="J133" i="2"/>
  <c r="BE133" i="2" s="1"/>
  <c r="J136" i="2"/>
  <c r="BE136" i="2"/>
  <c r="J139" i="2"/>
  <c r="BE139" i="2" s="1"/>
  <c r="J143" i="2"/>
  <c r="BE143" i="2"/>
  <c r="J147" i="2"/>
  <c r="BE147" i="2" s="1"/>
  <c r="J151" i="2"/>
  <c r="BE151" i="2" s="1"/>
  <c r="J152" i="2"/>
  <c r="BE152" i="2" s="1"/>
  <c r="J156" i="2"/>
  <c r="BE156" i="2"/>
  <c r="J159" i="2"/>
  <c r="BE159" i="2" s="1"/>
  <c r="J160" i="2"/>
  <c r="BE160" i="2" s="1"/>
  <c r="J163" i="2"/>
  <c r="BE163" i="2" s="1"/>
  <c r="J166" i="2"/>
  <c r="BE166" i="2" s="1"/>
  <c r="J169" i="2"/>
  <c r="BE169" i="2" s="1"/>
  <c r="J172" i="2"/>
  <c r="BE172" i="2" s="1"/>
  <c r="J175" i="2"/>
  <c r="BE175" i="2" s="1"/>
  <c r="J178" i="2"/>
  <c r="BE178" i="2"/>
  <c r="J181" i="2"/>
  <c r="BE181" i="2" s="1"/>
  <c r="J184" i="2"/>
  <c r="BE184" i="2"/>
  <c r="J187" i="2"/>
  <c r="BE187" i="2" s="1"/>
  <c r="J191" i="2"/>
  <c r="BE191" i="2"/>
  <c r="J194" i="2"/>
  <c r="BE194" i="2" s="1"/>
  <c r="J197" i="2"/>
  <c r="BE197" i="2" s="1"/>
  <c r="J198" i="2"/>
  <c r="BE198" i="2" s="1"/>
  <c r="J201" i="2"/>
  <c r="BE201" i="2"/>
  <c r="J204" i="2"/>
  <c r="BE204" i="2" s="1"/>
  <c r="J205" i="2"/>
  <c r="BE205" i="2" s="1"/>
  <c r="J208" i="2"/>
  <c r="BE208" i="2" s="1"/>
  <c r="J211" i="2"/>
  <c r="BE211" i="2" s="1"/>
  <c r="J212" i="2"/>
  <c r="BE212" i="2" s="1"/>
  <c r="J215" i="2"/>
  <c r="BE215" i="2" s="1"/>
  <c r="J221" i="2"/>
  <c r="BE221" i="2" s="1"/>
  <c r="J226" i="2"/>
  <c r="BE226" i="2"/>
  <c r="J227" i="2"/>
  <c r="BE227" i="2" s="1"/>
  <c r="J229" i="2"/>
  <c r="BE229" i="2"/>
  <c r="J230" i="2"/>
  <c r="BE230" i="2" s="1"/>
  <c r="J232" i="2"/>
  <c r="BE232" i="2"/>
  <c r="J236" i="2"/>
  <c r="BE236" i="2" s="1"/>
  <c r="J239" i="2"/>
  <c r="BE239" i="2" s="1"/>
  <c r="J240" i="2"/>
  <c r="BE240" i="2" s="1"/>
  <c r="J242" i="2"/>
  <c r="BE242" i="2" s="1"/>
  <c r="J243" i="2"/>
  <c r="BE243" i="2" s="1"/>
  <c r="J244" i="2"/>
  <c r="BE244" i="2" s="1"/>
  <c r="J246" i="2"/>
  <c r="BE246" i="2" s="1"/>
  <c r="J249" i="2"/>
  <c r="BE249" i="2"/>
  <c r="J251" i="2"/>
  <c r="BE251" i="2" s="1"/>
  <c r="J254" i="2"/>
  <c r="BE254" i="2"/>
  <c r="J257" i="2"/>
  <c r="BE257" i="2" s="1"/>
  <c r="J264" i="2"/>
  <c r="BE264" i="2"/>
  <c r="J267" i="2"/>
  <c r="BE267" i="2" s="1"/>
  <c r="J272" i="2"/>
  <c r="BE272" i="2" s="1"/>
  <c r="J274" i="2"/>
  <c r="BE274" i="2" s="1"/>
  <c r="J278" i="2"/>
  <c r="BE278" i="2"/>
  <c r="J279" i="2"/>
  <c r="BE279" i="2" s="1"/>
  <c r="J281" i="2"/>
  <c r="BE281" i="2" s="1"/>
  <c r="J288" i="2"/>
  <c r="BE288" i="2" s="1"/>
  <c r="J290" i="2"/>
  <c r="BE290" i="2" s="1"/>
  <c r="J292" i="2"/>
  <c r="BE292" i="2" s="1"/>
  <c r="J293" i="2"/>
  <c r="BE293" i="2" s="1"/>
  <c r="J295" i="2"/>
  <c r="BE295" i="2" s="1"/>
  <c r="AY52" i="1"/>
  <c r="AX52" i="1"/>
  <c r="E16" i="2"/>
  <c r="F86" i="2" s="1"/>
  <c r="E19" i="2"/>
  <c r="J85" i="2" s="1"/>
  <c r="E13" i="2"/>
  <c r="F85" i="2" s="1"/>
  <c r="J10" i="2"/>
  <c r="J83" i="2" s="1"/>
  <c r="F83" i="2"/>
  <c r="E81" i="2"/>
  <c r="F45" i="2"/>
  <c r="E43" i="2"/>
  <c r="J19" i="2"/>
  <c r="J18" i="2"/>
  <c r="J16" i="2"/>
  <c r="J15" i="2"/>
  <c r="J13" i="2"/>
  <c r="J12" i="2"/>
  <c r="AS51" i="1"/>
  <c r="L47" i="1"/>
  <c r="AM46" i="1"/>
  <c r="L46" i="1"/>
  <c r="AM44" i="1"/>
  <c r="L44" i="1"/>
  <c r="L42" i="1"/>
  <c r="L41" i="1"/>
  <c r="T117" i="2" l="1"/>
  <c r="BK91" i="2"/>
  <c r="J91" i="2" s="1"/>
  <c r="J54" i="2" s="1"/>
  <c r="BK110" i="2"/>
  <c r="J110" i="2" s="1"/>
  <c r="J55" i="2" s="1"/>
  <c r="BK117" i="2"/>
  <c r="J117" i="2" s="1"/>
  <c r="J56" i="2" s="1"/>
  <c r="P155" i="2"/>
  <c r="R155" i="2"/>
  <c r="R90" i="2" s="1"/>
  <c r="R89" i="2" s="1"/>
  <c r="T241" i="2"/>
  <c r="T245" i="2"/>
  <c r="R117" i="2"/>
  <c r="P225" i="2"/>
  <c r="R250" i="2"/>
  <c r="R237" i="2" s="1"/>
  <c r="P91" i="2"/>
  <c r="BK225" i="2"/>
  <c r="J225" i="2" s="1"/>
  <c r="J58" i="2" s="1"/>
  <c r="T225" i="2"/>
  <c r="P250" i="2"/>
  <c r="P237" i="2" s="1"/>
  <c r="F48" i="2"/>
  <c r="T155" i="2"/>
  <c r="BK250" i="2"/>
  <c r="J250" i="2" s="1"/>
  <c r="J64" i="2" s="1"/>
  <c r="R291" i="2"/>
  <c r="F47" i="2"/>
  <c r="BK241" i="2"/>
  <c r="J241" i="2" s="1"/>
  <c r="J62" i="2" s="1"/>
  <c r="F30" i="2"/>
  <c r="BB52" i="1" s="1"/>
  <c r="BB51" i="1" s="1"/>
  <c r="W28" i="1" s="1"/>
  <c r="F32" i="2"/>
  <c r="BD52" i="1" s="1"/>
  <c r="BD51" i="1" s="1"/>
  <c r="W30" i="1" s="1"/>
  <c r="F29" i="2"/>
  <c r="BA52" i="1" s="1"/>
  <c r="BA51" i="1" s="1"/>
  <c r="AW51" i="1" s="1"/>
  <c r="AK27" i="1" s="1"/>
  <c r="F31" i="2"/>
  <c r="BC52" i="1" s="1"/>
  <c r="BC51" i="1" s="1"/>
  <c r="W29" i="1" s="1"/>
  <c r="T90" i="2"/>
  <c r="R286" i="2"/>
  <c r="J28" i="2"/>
  <c r="AV52" i="1" s="1"/>
  <c r="P90" i="2"/>
  <c r="T237" i="2"/>
  <c r="P286" i="2"/>
  <c r="J287" i="2"/>
  <c r="J68" i="2" s="1"/>
  <c r="BK286" i="2"/>
  <c r="J286" i="2" s="1"/>
  <c r="J67" i="2" s="1"/>
  <c r="J45" i="2"/>
  <c r="J29" i="2"/>
  <c r="AW52" i="1" s="1"/>
  <c r="F28" i="2"/>
  <c r="AZ52" i="1" s="1"/>
  <c r="AZ51" i="1" s="1"/>
  <c r="J47" i="2"/>
  <c r="BK90" i="2" l="1"/>
  <c r="P89" i="2"/>
  <c r="AU52" i="1" s="1"/>
  <c r="AU51" i="1" s="1"/>
  <c r="AY51" i="1"/>
  <c r="BK237" i="2"/>
  <c r="J237" i="2" s="1"/>
  <c r="J60" i="2" s="1"/>
  <c r="AX51" i="1"/>
  <c r="W27" i="1"/>
  <c r="T89" i="2"/>
  <c r="W26" i="1"/>
  <c r="AV51" i="1"/>
  <c r="J90" i="2"/>
  <c r="J53" i="2" s="1"/>
  <c r="AT52" i="1"/>
  <c r="BK89" i="2" l="1"/>
  <c r="J89" i="2" s="1"/>
  <c r="J25" i="2" s="1"/>
  <c r="AG52" i="1" s="1"/>
  <c r="AT51" i="1"/>
  <c r="AK26" i="1"/>
  <c r="J52" i="2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<sst xmlns="http://schemas.openxmlformats.org/spreadsheetml/2006/main" count="4125" uniqueCount="1342">
  <si>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</si>
  <si>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</si>
  <si>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</si>
  <si>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</si>
  <si>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</si>
  <si>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</si>
  <si>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</si>
  <si>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{e1620a0f-77d3-4565-9309-7efa8fe40b81}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</si>
  <si>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</si>
  <si>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</si>
  <si>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</si>
  <si>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</si>
  <si>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</si>
  <si>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</si>
  <si>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</si>
  <si>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</si>
  <si>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</si>
  <si>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Smecky-kotelna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</si>
  <si>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</si>
  <si>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</si>
  <si>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technologie plynové kotelny,Ve Smečkách 33, Praha 1</t>
  </si>
  <si>
    <t>KSO:</t>
  </si>
  <si>
    <t>CC-CZ:</t>
  </si>
  <si>
    <t>Místo:</t>
  </si>
  <si>
    <t>Ve Smečkách 33, Praha 1</t>
  </si>
  <si>
    <t>Datum:</t>
  </si>
  <si>
    <t>8. 8. 2019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</si>
  <si>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</si>
  <si>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</si>
  <si>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</si>
  <si>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</si>
  <si>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</si>
  <si>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</si>
  <si>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</si>
  <si>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</si>
  <si>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</si>
  <si>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</si>
  <si>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</si>
  <si>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</si>
  <si>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</si>
  <si>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</si>
  <si>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</si>
  <si>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</si>
  <si>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</si>
  <si>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</si>
  <si>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</si>
  <si>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</si>
  <si>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</si>
  <si>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</si>
  <si>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</si>
  <si>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</si>
  <si>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</si>
  <si>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</si>
  <si>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</si>
  <si>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</si>
  <si>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</si>
  <si>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</si>
  <si>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</si>
  <si>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</si>
  <si>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</si>
  <si>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</si>
  <si>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</si>
  <si>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</si>
  <si>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</si>
  <si>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</si>
  <si>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</si>
  <si>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</si>
  <si>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</si>
  <si>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</si>
  <si>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</si>
  <si>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</si>
  <si>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</si>
  <si>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</si>
  <si>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</si>
  <si>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</si>
  <si>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</si>
  <si>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</si>
  <si>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</si>
  <si>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</si>
  <si>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</si>
  <si>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</si>
  <si>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</si>
  <si>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</si>
  <si>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</si>
  <si>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</si>
  <si>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</si>
  <si>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</si>
  <si>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</si>
  <si>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</si>
  <si>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</si>
  <si>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</si>
  <si>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</si>
  <si>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</si>
  <si>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</si>
  <si>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</si>
  <si>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</si>
  <si>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</si>
  <si>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731 - Ústřední vytápění - kotelny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</si>
  <si>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</si>
  <si>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</si>
  <si>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</si>
  <si>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</si>
  <si>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</si>
  <si>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</si>
  <si>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</si>
  <si>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</si>
  <si>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</si>
  <si>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</si>
  <si>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</si>
  <si>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</si>
  <si>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</si>
  <si>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</si>
  <si>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</si>
  <si>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</si>
  <si>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</si>
  <si>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</si>
  <si>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</si>
  <si>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</si>
  <si>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</si>
  <si>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</si>
  <si>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</si>
  <si>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</si>
  <si>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</si>
  <si>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</si>
  <si>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</si>
  <si>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</si>
  <si>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272321511</t>
  </si>
  <si>
    <t>Základové klenby ze ŽB tř. C 25/30</t>
  </si>
  <si>
    <t>m3</t>
  </si>
  <si>
    <t>4</t>
  </si>
  <si>
    <t>1777152339</t>
  </si>
  <si>
    <t>VV</t>
  </si>
  <si>
    <t>0,60*0,70*0,10</t>
  </si>
  <si>
    <t>1,70*0,80*0,10*2</t>
  </si>
  <si>
    <t>1,095*1,10*0,10</t>
  </si>
  <si>
    <t>0,45*0,60*0,10</t>
  </si>
  <si>
    <t>Součet</t>
  </si>
  <si>
    <t>272351215</t>
  </si>
  <si>
    <t>Zřízení bednění stěn základových kleneb</t>
  </si>
  <si>
    <t>m2</t>
  </si>
  <si>
    <t>-520219557</t>
  </si>
  <si>
    <t>(0,60+2*0,70)*0,10</t>
  </si>
  <si>
    <t>(1,70+0,80)*2*0,10*2</t>
  </si>
  <si>
    <t>(2*1,095+1,10)*0,10</t>
  </si>
  <si>
    <t>(0,45+0,60)*2*0,10</t>
  </si>
  <si>
    <t>3</t>
  </si>
  <si>
    <t>272351216</t>
  </si>
  <si>
    <t>Odstranění bednění stěn základových kleneb</t>
  </si>
  <si>
    <t>876784150</t>
  </si>
  <si>
    <t>1,739</t>
  </si>
  <si>
    <t>272361921</t>
  </si>
  <si>
    <t xml:space="preserve">Výztuž základových kleneb </t>
  </si>
  <si>
    <t>t</t>
  </si>
  <si>
    <t>-671208747</t>
  </si>
  <si>
    <t>0,054+0,006</t>
  </si>
  <si>
    <t>Svislé a kompletní konstrukce</t>
  </si>
  <si>
    <t>5</t>
  </si>
  <si>
    <t>310238211</t>
  </si>
  <si>
    <t>Zazdívka otvorů pl do 1 m2 ve zdivu nadzákladovém cihlami pálenými na MVC</t>
  </si>
  <si>
    <t>CS ÚRS 2017 01</t>
  </si>
  <si>
    <t>-976646445</t>
  </si>
  <si>
    <t>0,45*0,80*0,15</t>
  </si>
  <si>
    <t>6</t>
  </si>
  <si>
    <t>342272523</t>
  </si>
  <si>
    <t>Příčky tl 150 mm z pórobetonových přesných hladkých příčkovek objemové hmotnosti 500 kg/m3</t>
  </si>
  <si>
    <t>1327114914</t>
  </si>
  <si>
    <t>1,61*3,18</t>
  </si>
  <si>
    <t>Úpravy povrchů, podlahy a osazování výplní</t>
  </si>
  <si>
    <t>7</t>
  </si>
  <si>
    <t>611421331</t>
  </si>
  <si>
    <t>Oprava vnitřních omítek vápenných štukových stropů ŽB rovných v rozsahu do 30 %</t>
  </si>
  <si>
    <t>1660216809</t>
  </si>
  <si>
    <t>37,30</t>
  </si>
  <si>
    <t>8</t>
  </si>
  <si>
    <t>612311141</t>
  </si>
  <si>
    <t>Vápenná omítka štuková dvouvrstvá vnitřních stěn nanášená ručně</t>
  </si>
  <si>
    <t>-1924938295</t>
  </si>
  <si>
    <t>1,61*3,18*2</t>
  </si>
  <si>
    <t>9</t>
  </si>
  <si>
    <t>612421331</t>
  </si>
  <si>
    <t>Oprava vnitřních omítek štukových stěn MV v rozsahu do 30 %</t>
  </si>
  <si>
    <t>1758584060</t>
  </si>
  <si>
    <t>80,87</t>
  </si>
  <si>
    <t>10</t>
  </si>
  <si>
    <t>631311124</t>
  </si>
  <si>
    <t>Mazanina tl do 120 mm z betonu prostého bez zvýšených nároků na prostředí tř. C 16/20 - zabetonování ozn. Rš</t>
  </si>
  <si>
    <t>671424425</t>
  </si>
  <si>
    <t>0,64*0,64*0,10</t>
  </si>
  <si>
    <t>11</t>
  </si>
  <si>
    <t>631311123</t>
  </si>
  <si>
    <t>Mazanina tl do 120 mm z betonu prostého bez zvýšených nároků na prostředí tř. C 12/15 - vyspádovaná</t>
  </si>
  <si>
    <t>2142090068</t>
  </si>
  <si>
    <t>(1,61*0,165+2,44*0,43)*0,10</t>
  </si>
  <si>
    <t>12</t>
  </si>
  <si>
    <t>631311126</t>
  </si>
  <si>
    <t>Mazanina tl do 120 mm z betonu prostého bez zvýšených nároků na prostředí tř. C 25/30 - vyrovnávací schody</t>
  </si>
  <si>
    <t>389041066</t>
  </si>
  <si>
    <t>1,61*0,165*0,08</t>
  </si>
  <si>
    <t>13</t>
  </si>
  <si>
    <t>631312141</t>
  </si>
  <si>
    <t>Doplnění rýh v dosavadních mazaninách betonem prostým</t>
  </si>
  <si>
    <t>-450736307</t>
  </si>
  <si>
    <t>0,15*0,15*7</t>
  </si>
  <si>
    <t>14</t>
  </si>
  <si>
    <t>631319173</t>
  </si>
  <si>
    <t>Příplatek k mazanině tl do 120 mm za stržení povrchu spodní vrstvy před vložením výztuže</t>
  </si>
  <si>
    <t>-125049020</t>
  </si>
  <si>
    <t>0,041</t>
  </si>
  <si>
    <t>0,021</t>
  </si>
  <si>
    <t>631362021</t>
  </si>
  <si>
    <t>Výztuž mazanin svařovanými sítěmi Kari</t>
  </si>
  <si>
    <t>-1377477105</t>
  </si>
  <si>
    <t>0,64*0,64*0,004</t>
  </si>
  <si>
    <t>1,61*0,165*0,004</t>
  </si>
  <si>
    <t>16</t>
  </si>
  <si>
    <t>631351101</t>
  </si>
  <si>
    <t xml:space="preserve">Zřízení bednění </t>
  </si>
  <si>
    <t>1331306985</t>
  </si>
  <si>
    <t>1,61*0,08</t>
  </si>
  <si>
    <t>2,44*0,10</t>
  </si>
  <si>
    <t>17</t>
  </si>
  <si>
    <t>631351102</t>
  </si>
  <si>
    <t>Odstranění bednění</t>
  </si>
  <si>
    <t>490706965</t>
  </si>
  <si>
    <t>18</t>
  </si>
  <si>
    <t>635111115</t>
  </si>
  <si>
    <t>Zásyp pod podlahy ze štěrkopísku s udusáním - ozn. Rš</t>
  </si>
  <si>
    <t>1786734773</t>
  </si>
  <si>
    <t>0,64*0,64*0,48</t>
  </si>
  <si>
    <t>Ostatní konstrukce a práce-bourání</t>
  </si>
  <si>
    <t>19</t>
  </si>
  <si>
    <t>460680575</t>
  </si>
  <si>
    <t xml:space="preserve">Vysekání rýh pro montáž trubek a kabelů v betonových podlahách </t>
  </si>
  <si>
    <t>m</t>
  </si>
  <si>
    <t>64</t>
  </si>
  <si>
    <t>1692834323</t>
  </si>
  <si>
    <t>20</t>
  </si>
  <si>
    <t>949101111</t>
  </si>
  <si>
    <t>Pronájem lešení</t>
  </si>
  <si>
    <t>kpl</t>
  </si>
  <si>
    <t>618505477</t>
  </si>
  <si>
    <t>952000005</t>
  </si>
  <si>
    <t>Demontáž stávající a osazení nové podlahové vpusti vč. napojení na stávající odpad</t>
  </si>
  <si>
    <t>911006157</t>
  </si>
  <si>
    <t>22</t>
  </si>
  <si>
    <t>952900001</t>
  </si>
  <si>
    <t>Dokončovací práce</t>
  </si>
  <si>
    <t>306547419</t>
  </si>
  <si>
    <t>23</t>
  </si>
  <si>
    <t>952900002</t>
  </si>
  <si>
    <t xml:space="preserve">Pomocné stavební práce </t>
  </si>
  <si>
    <t>-1109787221</t>
  </si>
  <si>
    <t>24</t>
  </si>
  <si>
    <t>952900003</t>
  </si>
  <si>
    <t xml:space="preserve">Demontáž stávajících mřížek vč. staveb.začištění </t>
  </si>
  <si>
    <t>-831361153</t>
  </si>
  <si>
    <t>25</t>
  </si>
  <si>
    <t>952900004</t>
  </si>
  <si>
    <t>Dodávka, osazení a montáž mřížky m1</t>
  </si>
  <si>
    <t>1552985423</t>
  </si>
  <si>
    <t>26</t>
  </si>
  <si>
    <t>952900005</t>
  </si>
  <si>
    <t>Dodávka, osazení a montáž mřížky m2</t>
  </si>
  <si>
    <t>1945761121</t>
  </si>
  <si>
    <t>27</t>
  </si>
  <si>
    <t>952900006</t>
  </si>
  <si>
    <t>Vybourání otvoru pro osazení podlahové vpusti,dodávka a osazení nové vpusti  VP1</t>
  </si>
  <si>
    <t>1490775935</t>
  </si>
  <si>
    <t>28</t>
  </si>
  <si>
    <t>952900007</t>
  </si>
  <si>
    <t>Dozdění a utěsnění  otvorů a prostupů do demontované technologii</t>
  </si>
  <si>
    <t>-1946699436</t>
  </si>
  <si>
    <t>29</t>
  </si>
  <si>
    <t>952901111</t>
  </si>
  <si>
    <t>Vyčištění budov bytové a občanské výstavby při výšce podlaží do 4 m</t>
  </si>
  <si>
    <t>822065685</t>
  </si>
  <si>
    <t>37,3</t>
  </si>
  <si>
    <t>30</t>
  </si>
  <si>
    <t>965042121</t>
  </si>
  <si>
    <t>Bourání podkladů pod dlažby nebo mazanin betonových nebo z litého asfaltu tl do 100 mm pl do 1 m2</t>
  </si>
  <si>
    <t>-1986798123</t>
  </si>
  <si>
    <t>1,61*0,15*0,18</t>
  </si>
  <si>
    <t>2,44*0,43*0,10</t>
  </si>
  <si>
    <t>31</t>
  </si>
  <si>
    <t>965081213</t>
  </si>
  <si>
    <t>Bourání podlah z dlaždic keramických nebo xylolitových tl do 10 mm plochy přes 1 m2</t>
  </si>
  <si>
    <t>2111671858</t>
  </si>
  <si>
    <t>32</t>
  </si>
  <si>
    <t>971035531</t>
  </si>
  <si>
    <t>Vybourání otvorů ve zdivu cihelném pl do 1 m2 na MC tl do 150 mm</t>
  </si>
  <si>
    <t>1128237229</t>
  </si>
  <si>
    <t>0,45*0,80</t>
  </si>
  <si>
    <t>33</t>
  </si>
  <si>
    <t>976085411</t>
  </si>
  <si>
    <t>Vybourání  rámů včetně poklopů  pl přes 0,6 m2</t>
  </si>
  <si>
    <t>kus</t>
  </si>
  <si>
    <t>-1055065913</t>
  </si>
  <si>
    <t>34</t>
  </si>
  <si>
    <t>977151118</t>
  </si>
  <si>
    <t>Jádrové vrty diamantovými korunkami do D 100 mm do stavebních materiálů</t>
  </si>
  <si>
    <t>355295803</t>
  </si>
  <si>
    <t>0,25*2+0,25*6</t>
  </si>
  <si>
    <t>35</t>
  </si>
  <si>
    <t>977151119</t>
  </si>
  <si>
    <t>Jádrové vrty diamantovými korunkami do D 110 mm do stavebních materiálů</t>
  </si>
  <si>
    <t>1846241414</t>
  </si>
  <si>
    <t>0,25*2</t>
  </si>
  <si>
    <t>36</t>
  </si>
  <si>
    <t>977151124</t>
  </si>
  <si>
    <t>Jádrové vrty diamantovými korunkami do D 180 mm do stavebních materiálů</t>
  </si>
  <si>
    <t>512248147</t>
  </si>
  <si>
    <t>37</t>
  </si>
  <si>
    <t>977151125</t>
  </si>
  <si>
    <t>Jádrové vrty diamantovými korunkami do D 200 mm do stavebních materiálů</t>
  </si>
  <si>
    <t>-1842122627</t>
  </si>
  <si>
    <t>0,25*2+0,25*2</t>
  </si>
  <si>
    <t>38</t>
  </si>
  <si>
    <t>977151127</t>
  </si>
  <si>
    <t>Jádrové vrty diamantovými korunkami do D 250 mm do stavebních materiálů</t>
  </si>
  <si>
    <t>-1112299029</t>
  </si>
  <si>
    <t>0,70+0,15</t>
  </si>
  <si>
    <t>39</t>
  </si>
  <si>
    <t>977151129</t>
  </si>
  <si>
    <t>Jádrové vrty diamantovými korunkami do D 350 mm do stavebních materiálů</t>
  </si>
  <si>
    <t>1759807316</t>
  </si>
  <si>
    <t>40</t>
  </si>
  <si>
    <t>978011141</t>
  </si>
  <si>
    <t>Otlučení vnitřní vápenné nebo vápenocementové omítky stropů v rozsahu do 30 %</t>
  </si>
  <si>
    <t>1806275810</t>
  </si>
  <si>
    <t>41</t>
  </si>
  <si>
    <t>978013141</t>
  </si>
  <si>
    <t>Otlučení vnitřní vápenné nebo vápenocementové omítky stěn v rozsahu do 30 %</t>
  </si>
  <si>
    <t>2001475572</t>
  </si>
  <si>
    <t>(0,50+0,17+6,61+3,74+0,095+3,74+5,455+3,28+2,57+6,16+1,266+0,59+1,00)*3,20</t>
  </si>
  <si>
    <t>-1,61*2,09</t>
  </si>
  <si>
    <t>obklady odpočet</t>
  </si>
  <si>
    <t>-28,328</t>
  </si>
  <si>
    <t>42</t>
  </si>
  <si>
    <t>978059541</t>
  </si>
  <si>
    <t>Odsekání a odebrání obkladů stěn z vnitřních obkládaček plochy přes 1 m2</t>
  </si>
  <si>
    <t>786216346</t>
  </si>
  <si>
    <t>(0,6+0,17+6,61)*1,84</t>
  </si>
  <si>
    <t>(0,59+1,266+6,16)*1,84</t>
  </si>
  <si>
    <t>997</t>
  </si>
  <si>
    <t>Přesun sutě</t>
  </si>
  <si>
    <t>43</t>
  </si>
  <si>
    <t>997013213</t>
  </si>
  <si>
    <t>Vnitrostaveništní doprava suti a vybouraných hmot pro budovy v do 12 m ručně</t>
  </si>
  <si>
    <t>-2004897695</t>
  </si>
  <si>
    <t>44</t>
  </si>
  <si>
    <t>997013219</t>
  </si>
  <si>
    <t>Příplatek k vnitrostaveništní dopravě suti a vybouraných hmot za zvětšenou dopravu suti ZKD 10 m</t>
  </si>
  <si>
    <t>-1791705608</t>
  </si>
  <si>
    <t>5,576*5 'Přepočtené koeficientem množství</t>
  </si>
  <si>
    <t>45</t>
  </si>
  <si>
    <t>997013501</t>
  </si>
  <si>
    <t>Odvoz suti a vybouraných hmot na skládku nebo meziskládku do 1 km se složením</t>
  </si>
  <si>
    <t>-1029307454</t>
  </si>
  <si>
    <t>46</t>
  </si>
  <si>
    <t>997013509</t>
  </si>
  <si>
    <t>Příplatek k odvozu suti a vybouraných hmot na skládku ZKD 1 km přes 1 km</t>
  </si>
  <si>
    <t>194873354</t>
  </si>
  <si>
    <t>5,576*20 'Přepočtené koeficientem množství</t>
  </si>
  <si>
    <t>47</t>
  </si>
  <si>
    <t>997013831</t>
  </si>
  <si>
    <t>Poplatek za uložení stavebního směsného odpadu na skládce (skládkovné)</t>
  </si>
  <si>
    <t>-1961048388</t>
  </si>
  <si>
    <t>5,131</t>
  </si>
  <si>
    <t>998</t>
  </si>
  <si>
    <t>Přesun hmot</t>
  </si>
  <si>
    <t>48</t>
  </si>
  <si>
    <t>998011004</t>
  </si>
  <si>
    <t xml:space="preserve">Přesun hmot pro budovy zděné </t>
  </si>
  <si>
    <t>CS ÚRS 2015 01</t>
  </si>
  <si>
    <t>403449008</t>
  </si>
  <si>
    <t>PSV</t>
  </si>
  <si>
    <t>Práce a dodávky PSV</t>
  </si>
  <si>
    <t>711</t>
  </si>
  <si>
    <t>Izolace proti vodě, vlhkosti a plynům</t>
  </si>
  <si>
    <t>49</t>
  </si>
  <si>
    <t>711112001</t>
  </si>
  <si>
    <t>Provedení hydroizolační stěrky</t>
  </si>
  <si>
    <t>2015521769</t>
  </si>
  <si>
    <t>50</t>
  </si>
  <si>
    <t>998711201</t>
  </si>
  <si>
    <t xml:space="preserve">Přesun hmot </t>
  </si>
  <si>
    <t>%</t>
  </si>
  <si>
    <t>1053543529</t>
  </si>
  <si>
    <t>731</t>
  </si>
  <si>
    <t>Ústřední vytápění - kotelny</t>
  </si>
  <si>
    <t>51</t>
  </si>
  <si>
    <t>731150001</t>
  </si>
  <si>
    <t>Technologická část - příloha č.1</t>
  </si>
  <si>
    <t>-357029949</t>
  </si>
  <si>
    <t>52</t>
  </si>
  <si>
    <t>731150002</t>
  </si>
  <si>
    <t>Plynovod - příloha č.2</t>
  </si>
  <si>
    <t>282817951</t>
  </si>
  <si>
    <t>53</t>
  </si>
  <si>
    <t>731150003</t>
  </si>
  <si>
    <t>MaR - příloha č.3</t>
  </si>
  <si>
    <t>-19908569</t>
  </si>
  <si>
    <t>767</t>
  </si>
  <si>
    <t>Konstrukce zámečnické</t>
  </si>
  <si>
    <t>54</t>
  </si>
  <si>
    <t>767000001</t>
  </si>
  <si>
    <t>Repase stávajících kovových dveří ozn. Dv</t>
  </si>
  <si>
    <t>-1278577549</t>
  </si>
  <si>
    <t>2,11*2,16</t>
  </si>
  <si>
    <t>55</t>
  </si>
  <si>
    <t>998767201</t>
  </si>
  <si>
    <t>-806269537</t>
  </si>
  <si>
    <t>771</t>
  </si>
  <si>
    <t>Podlahy z dlaždic</t>
  </si>
  <si>
    <t>56</t>
  </si>
  <si>
    <t>952900008</t>
  </si>
  <si>
    <t xml:space="preserve">Očištění stávající podlahy </t>
  </si>
  <si>
    <t>864363196</t>
  </si>
  <si>
    <t>57</t>
  </si>
  <si>
    <t>632450122</t>
  </si>
  <si>
    <t xml:space="preserve">Vyrovnávací cementový potěr tl do 30 mm ze suchých směsí </t>
  </si>
  <si>
    <t>-1736283811</t>
  </si>
  <si>
    <t>58</t>
  </si>
  <si>
    <t>771471113</t>
  </si>
  <si>
    <t>Montáž soklíků z dlaždic keramických</t>
  </si>
  <si>
    <t>-1115900343</t>
  </si>
  <si>
    <t>(0,50+0,17+6,61+3,74+0,095+3,74+5,455+3,28+2,57+6,16+1,266+0,59+1,00+1,61)</t>
  </si>
  <si>
    <t>(0,60+2*0,70)</t>
  </si>
  <si>
    <t>(1,70+0,80)*2*2</t>
  </si>
  <si>
    <t>(2*1,095+1,10)</t>
  </si>
  <si>
    <t>(0,45+0,60)*2</t>
  </si>
  <si>
    <t>59</t>
  </si>
  <si>
    <t>771574118</t>
  </si>
  <si>
    <t xml:space="preserve">Montáž podlah keramických režných hladkých lepených flexibilním lepidlem </t>
  </si>
  <si>
    <t>-2094485452</t>
  </si>
  <si>
    <t>60</t>
  </si>
  <si>
    <t>M</t>
  </si>
  <si>
    <t>597611100</t>
  </si>
  <si>
    <t xml:space="preserve">dlaždice keramické </t>
  </si>
  <si>
    <t>1060236531</t>
  </si>
  <si>
    <t>54,186*0,10</t>
  </si>
  <si>
    <t>42,719*1,1 'Přepočtené koeficientem množství</t>
  </si>
  <si>
    <t>61</t>
  </si>
  <si>
    <t>998771203</t>
  </si>
  <si>
    <t>74074922</t>
  </si>
  <si>
    <t>783</t>
  </si>
  <si>
    <t>Dokončovací práce - nátěry</t>
  </si>
  <si>
    <t>62</t>
  </si>
  <si>
    <t>783801201</t>
  </si>
  <si>
    <t>Příprava omítek před provedením nátěru</t>
  </si>
  <si>
    <t>-1176064676</t>
  </si>
  <si>
    <t>(0,50+0,17+6,61+3,74+0,095+3,74+5,455+3,28+2,57+6,16+1,266+0,59+1,00+1,61)*2,00</t>
  </si>
  <si>
    <t>-1,61*2,00</t>
  </si>
  <si>
    <t>63</t>
  </si>
  <si>
    <t>783822111</t>
  </si>
  <si>
    <t>Tmelení  na omítkách disperzním tmelem</t>
  </si>
  <si>
    <t>-1024878268</t>
  </si>
  <si>
    <t>783817421</t>
  </si>
  <si>
    <t>Krycí dvojnásobný  nátěr hladkých, zrnitých tenkovrstvých nebo štukových omítek</t>
  </si>
  <si>
    <t>-1726739232</t>
  </si>
  <si>
    <t>784</t>
  </si>
  <si>
    <t>Dokončovací práce - malby a tapety</t>
  </si>
  <si>
    <t>65</t>
  </si>
  <si>
    <t>784110001</t>
  </si>
  <si>
    <t>malby</t>
  </si>
  <si>
    <t>2063129139</t>
  </si>
  <si>
    <t>(0,50+0,17+6,61+3,74+0,095+3,74+5,455+3,28+2,57+6,16+1,266+0,59+1,00+1,61)*1,20</t>
  </si>
  <si>
    <t>(1,67+1,61+0,50)*3,20</t>
  </si>
  <si>
    <t>VRN</t>
  </si>
  <si>
    <t>Vedlejší rozpočtové náklady</t>
  </si>
  <si>
    <t>VRN3</t>
  </si>
  <si>
    <t>Zařízení staveniště</t>
  </si>
  <si>
    <t>66</t>
  </si>
  <si>
    <t>031002000</t>
  </si>
  <si>
    <t>Související práce pro zařízení staveniště</t>
  </si>
  <si>
    <t>…</t>
  </si>
  <si>
    <t>1024</t>
  </si>
  <si>
    <t>920869963</t>
  </si>
  <si>
    <t>VRN4</t>
  </si>
  <si>
    <t>Inženýrská činnost</t>
  </si>
  <si>
    <t>67</t>
  </si>
  <si>
    <t>044002000</t>
  </si>
  <si>
    <t>Revize</t>
  </si>
  <si>
    <t>-638579754</t>
  </si>
  <si>
    <t>VRN6</t>
  </si>
  <si>
    <t>Územní vlivy</t>
  </si>
  <si>
    <t>68</t>
  </si>
  <si>
    <t>062002000</t>
  </si>
  <si>
    <t>Ztížené dopravní podmínky</t>
  </si>
  <si>
    <t>-10350979</t>
  </si>
  <si>
    <t>69</t>
  </si>
  <si>
    <t>065002000</t>
  </si>
  <si>
    <t>Mimostaveništní doprava materiálů</t>
  </si>
  <si>
    <t>771240558</t>
  </si>
  <si>
    <t>VRN7</t>
  </si>
  <si>
    <t>Provozní vlivy</t>
  </si>
  <si>
    <t>70</t>
  </si>
  <si>
    <t>071002000</t>
  </si>
  <si>
    <t>Provoz investora, třetích osob</t>
  </si>
  <si>
    <t>-334298763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</si>
  <si>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</si>
  <si>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</si>
  <si>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</si>
  <si>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</si>
  <si>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</si>
  <si>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</si>
  <si>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</si>
  <si>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</si>
  <si>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</si>
  <si>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</si>
  <si>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</si>
  <si>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</si>
  <si>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</si>
  <si>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</si>
  <si>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</si>
  <si>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</si>
  <si>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</si>
  <si>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</si>
  <si>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</si>
  <si>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</si>
  <si>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</si>
  <si>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</si>
  <si>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</si>
  <si>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</si>
  <si>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</si>
  <si>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</si>
  <si>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</si>
  <si>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</si>
  <si>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</si>
  <si>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</si>
  <si>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</si>
  <si>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</si>
  <si>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</si>
  <si>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</si>
  <si>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</si>
  <si>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</si>
  <si>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</si>
  <si>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</si>
  <si>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</si>
  <si>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</si>
  <si>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</si>
  <si>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</si>
  <si>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</si>
  <si>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</si>
  <si>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</si>
  <si>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</si>
  <si>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</si>
  <si>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</si>
  <si>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</si>
  <si>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</si>
  <si>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</si>
  <si>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</si>
  <si>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</si>
  <si>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</si>
  <si>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</si>
  <si>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</si>
  <si>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</si>
  <si>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</si>
  <si>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</si>
  <si>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</si>
  <si>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</si>
  <si>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</si>
  <si>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</si>
  <si>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</si>
  <si>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</si>
  <si>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</si>
  <si>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</si>
  <si>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</si>
  <si>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</si>
  <si>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</si>
  <si>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</si>
  <si>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</si>
  <si>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</si>
  <si>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</si>
  <si>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</si>
  <si>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</si>
  <si>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</si>
  <si>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</si>
  <si>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</si>
  <si>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</si>
  <si>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</si>
  <si>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</si>
  <si>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</si>
  <si>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</si>
  <si>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</si>
  <si>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</si>
  <si>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</si>
  <si>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</si>
  <si>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</si>
  <si>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</si>
  <si>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</si>
  <si>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</si>
  <si>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</si>
  <si>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</si>
  <si>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</si>
  <si>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</si>
  <si>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</si>
  <si>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</si>
  <si>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</si>
  <si>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</si>
  <si>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</si>
  <si>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</si>
  <si>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</si>
  <si>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</si>
  <si>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</si>
  <si>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</si>
  <si>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</si>
  <si>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</si>
  <si>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</si>
  <si>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</si>
  <si>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</si>
  <si>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</si>
  <si>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</si>
  <si>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</si>
  <si>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</si>
  <si>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</si>
  <si>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</si>
  <si>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</si>
  <si>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</si>
  <si>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</si>
  <si>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</si>
  <si>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</si>
  <si>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</si>
  <si>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</si>
  <si>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</si>
  <si>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</si>
  <si>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</si>
  <si>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</si>
  <si>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</si>
  <si>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</si>
  <si>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</si>
  <si>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</si>
  <si>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</si>
  <si>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</si>
  <si>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</si>
  <si>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</si>
  <si>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</si>
  <si>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</si>
  <si>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</si>
  <si>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</si>
  <si>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</si>
  <si>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</si>
  <si>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</si>
  <si>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</si>
  <si>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</si>
  <si>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</si>
  <si>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</si>
  <si>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</si>
  <si>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</si>
  <si>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</si>
  <si>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</si>
  <si>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</si>
  <si>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</si>
  <si>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</si>
  <si>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</si>
  <si>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</si>
  <si>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</si>
  <si>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</si>
  <si>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</si>
  <si>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</si>
  <si>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</si>
  <si>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</si>
  <si>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</si>
  <si>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</si>
  <si>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</si>
  <si>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</si>
  <si>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</si>
  <si>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</si>
  <si>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</si>
  <si>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</si>
  <si>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</si>
  <si>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</si>
  <si>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</si>
  <si>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</si>
  <si>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</si>
  <si>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</si>
  <si>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</si>
  <si>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</si>
  <si>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</si>
  <si>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</si>
  <si>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</si>
  <si>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</si>
  <si>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</si>
  <si>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VÝKAZ VÝMĚR   D Í L A</t>
  </si>
  <si>
    <t xml:space="preserve">Název stavby: </t>
  </si>
  <si>
    <t>Výměna technologie plynové kotelny</t>
  </si>
  <si>
    <t>Místo stavby:</t>
  </si>
  <si>
    <t>Objekt MZe ČR, Ve Smečkách 801/33, 110 00 Praha 1</t>
  </si>
  <si>
    <t>Charakter stavby:</t>
  </si>
  <si>
    <t>Výměna technologie plynové kotelny ve zmenšených prostorách původní kotelny, napojení na stávající rozvody ÚT, úpravy průmyslového plynovodu, výměna spalinové cesta, příprava TV deskovými výměníky s akumulací topné vody, nová elektroinstalace a měření a regulace a s tím spojené úpravy. Demontáž zařízení původní kotelny</t>
  </si>
  <si>
    <t>Investor stavby:</t>
  </si>
  <si>
    <t>Státní zemědělský intervenční fond</t>
  </si>
  <si>
    <t xml:space="preserve"> Ve Smečkách 801/33, Nové Město, Praha 1</t>
  </si>
  <si>
    <t>Provozovatel:</t>
  </si>
  <si>
    <t>Ve Smečkách 801/33, Nové Město, Praha 1</t>
  </si>
  <si>
    <t xml:space="preserve">Zodpovědný </t>
  </si>
  <si>
    <t>Ing. Pavel Vorreiter, Třemblat 85, 251 65 Ondřejov</t>
  </si>
  <si>
    <t>projektant:</t>
  </si>
  <si>
    <t>tel. 323 649 112, mobil 605 947 834</t>
  </si>
  <si>
    <t>Vypracoval:</t>
  </si>
  <si>
    <t>Ing. Pavel Vorreiter, Třemblat 85, Ondřejov,</t>
  </si>
  <si>
    <t>Ing. Jiří Kudlík, Chudenín 6, Chudenín</t>
  </si>
  <si>
    <t>Stupeň:</t>
  </si>
  <si>
    <t>DPS+DZS</t>
  </si>
  <si>
    <t>Vyhotovení:</t>
  </si>
  <si>
    <t xml:space="preserve"> 09/2019</t>
  </si>
  <si>
    <t>Pokyny pro použití a zpracování technické specifikace – výkazu výměr</t>
  </si>
  <si>
    <t>Plynová kotelna Objekt MZe ČR,
 Ve Smečkách 801/33</t>
  </si>
  <si>
    <r>
      <rPr>
        <b/>
        <sz val="10"/>
        <rFont val="Arial CE"/>
        <family val="2"/>
        <charset val="238"/>
      </rPr>
      <t xml:space="preserve">
</t>
    </r>
    <r>
      <rPr>
        <sz val="10"/>
        <rFont val="Arial CE"/>
        <family val="2"/>
        <charset val="238"/>
      </rPr>
      <t xml:space="preserve">
Poznámka: není-li uváděno jinak, je požadavek, aby instalované zařízení otopné soustavy odpovídalo min. PN 6; zařízení studené, teplé a cirkulace teplé užitkové vody odpovídalo min. PN 10. Všechna zařízení, která slouží pro vedení, měření, regulaci zemního plynu, musí být s atestem pro zemní plyn včetně vhodné PN.</t>
    </r>
  </si>
  <si>
    <t>Ve všech případech, kdy zadávací dokumentace  včetně projektové dokumentace pro provedení stavby,  či jakákoliv jiná část zadávacích podmínek, zejména technické podmínky, obsahují požadavky nebo odkazy na obchodní firmy, názvy nebo jména a příjmení, specifická označení zboží a služeb, které platí pro určitou osobu, popř. její organizační složku za příznačné, patenty na vynálezy, užitné vzory, průmyslové vzory, ochranné známky nebo označení původu, umožňuje zadavatel pro plnění veřejné zakázky použití i jiných, kvalitativně a technicky obdobných řešení.</t>
  </si>
  <si>
    <t xml:space="preserve">Účastník výběrového řízení uvede ve výkazu výměr výrobce a typ zařízení z důvodu možnosti kontroly parametrů. </t>
  </si>
  <si>
    <t>Projektant předpokládá, že účastník výběrového řízení je odborně způsobilá firma. Odpovědností účastníka je, aby se zcela seznámil s rozsahem prací prostřednictvím prozkoumání a prodiskutování veškeré dokumentace s příslušnými stranami. Žádné nároky na základě chybějící znalosti nebudou uznány.</t>
  </si>
  <si>
    <t>Použité matematické vzorce a propojení buněk a karet je bez záruk. Nastavení výpočtů, koeficientů atd. je odpovědností zpracovatele nabídky.</t>
  </si>
  <si>
    <t>Výkaz výměr - technologická část</t>
  </si>
  <si>
    <t>Příloha č.1</t>
  </si>
  <si>
    <t>Plynová kotelna  Ve Smečkách 801/33</t>
  </si>
  <si>
    <t>Druh</t>
  </si>
  <si>
    <t>Dodavatel, typ</t>
  </si>
  <si>
    <t>Jednotka</t>
  </si>
  <si>
    <t>Cena za kus</t>
  </si>
  <si>
    <r>
      <rPr>
        <b/>
        <sz val="9"/>
        <rFont val="Arial CE"/>
        <charset val="238"/>
      </rPr>
      <t>K1 De Dietrich C 330-430 Eco.</t>
    </r>
    <r>
      <rPr>
        <sz val="9"/>
        <rFont val="Arial CE"/>
        <charset val="238"/>
      </rPr>
      <t xml:space="preserve"> Stacionární plynový kondenzační kotel,pravé připojení,  vybavený pro provoz na zemní plyn (2 - 2,5 kPa); obsah emisí Nox &lt; 60 mg/kWh; třída Nox 5, tělo kotle (monoblok) ze slitiny hliníku a křemíku, plynový nerezový hořák s úplným předmísením, vysoce odolný proti korozi, s povrchem z kovového vlákna, s modulačním výkonem od 20 do 100 %; ventilátor s tlumičem nasávání vzduchu; dodáváno s automatickým odvzdušněním a odtokovým sifonem; bez vestavěného oběhového čerpadla; rozsah nastavení kotlové teploty 20-90°C; vestavěná regulace iSystem umožňující připojení nadřazeného regulačního systému s řídícím signálem  0 - 10 V pro plynulé řízení výstupní teploty kaskády a celkového tepelného výkonu kaskády.
</t>
    </r>
    <r>
      <rPr>
        <b/>
        <sz val="9"/>
        <rFont val="Arial CE"/>
        <charset val="238"/>
      </rPr>
      <t>Každý hořák má možnost externího dálkového řízení výkonu zvlášť, celkem na základě 2 řídicích signálů 0-10 V</t>
    </r>
    <r>
      <rPr>
        <sz val="9"/>
        <rFont val="Arial CE"/>
        <charset val="238"/>
      </rPr>
      <t xml:space="preserve"> 
Kotel musí splňovat následující parametry: 
Maximální provozní tlak                                                    7 bar 
Maximální provozní terplota                                          90 °C                          
Jmenovitý výkon (při 50/30 °C)                                     425 kW
Účinnost 100 % Pn, průměr. teplota 70 °C                     98,2 %
v % Pci, zatížení... % 100 % Pn, vratná teplota 30 °C  105,6  %
30 % Pn, vratná teplota 30 °C                                      108,6 %
Nominální průtok vody při Pn a Δt = 20 K                    42,2 m3/h
Elektrický příkon při Pn/Pmin (bez čerpadla)                426/58 W
Provozní výkon při 50/30 °C min./max.                       84-425  kW
Provozní výkon při 80/60 °C min./max.                       79-395 kW
Množství spalin max.                                                       676 kg/h
Dispoziční tlak na straně spalin                                  130  Pa
Objem vody                                                                          71 l
Minimální potřebný průtok vody (*)                               5,1 m3/h
Ztráty na straně vody při Δt = 20 K                              120 mbar
Spotřeba plynu zemní plyn H                                       42,5 m3/h
Hmotnost bez vody                                                         433 kg 
(*) Při provozu s výstupní teplotou &gt; 75 °C </t>
    </r>
  </si>
  <si>
    <t>De Dietrich C 330-430 Eco VD</t>
  </si>
  <si>
    <t>ks</t>
  </si>
  <si>
    <r>
      <rPr>
        <b/>
        <sz val="9"/>
        <rFont val="Arial CE"/>
        <charset val="238"/>
      </rPr>
      <t>K2 De Dietrich C 330-430 Eco.</t>
    </r>
    <r>
      <rPr>
        <sz val="9"/>
        <rFont val="Arial CE"/>
        <charset val="238"/>
      </rPr>
      <t xml:space="preserve"> Stacionární plynový kondenzační kotel, levé připojení,  vybavený pro provoz na zemní plyn (2 - 2,5 kPa); obsah emisí Nox &lt; 60 mg/kWh; třída Nox 5, tělo kotle (monoblok) ze slitiny hliníku a křemíku, plynový nerezový hořák s úplným předmísením, vysoce odolný proti korozi, s povrchem z kovového vlákna, s modulačním výkonem od 20 do 100 %; ventilátor s tlumičem nasávání vzduchu; dodáváno s automatickým odvzdušněním a odtokovým sifonem; bez vestavěného oběhového čerpadla; rozsah nastavení kotlové teploty 20-90°C; vestavěná regulace iSystem umožňující připojení nadřazeného regulačního systému s řídícím signálem  0 - 10 V pro plynulé řízení výstupní teploty kaskády a celkového tepelného výkonu kaskády.
</t>
    </r>
    <r>
      <rPr>
        <b/>
        <sz val="9"/>
        <rFont val="Arial CE"/>
        <charset val="238"/>
      </rPr>
      <t>Každý hořák má možnost externího dálkového řízení výkonu zvlášť, celkem na základě 2 řídicích signálů 0-10 V</t>
    </r>
    <r>
      <rPr>
        <sz val="9"/>
        <rFont val="Arial CE"/>
        <charset val="238"/>
      </rPr>
      <t xml:space="preserve"> 
Kotel musí splňovat následující parametry: 
Maximální provozní tlak                                                    7 bar 
Maximální provozní terplota                                          90 °C                          
Jmenovitý výkon (při 50/30 °C)                                     425 kW
Účinnost 100 % Pn, průměr. teplota 70 °C                     98,2 %
v % Pci, zatížení... % 100 % Pn, vratná teplota 30 °C  105,6  %
30 % Pn, vratná teplota 30 °C                                      108,6 %
Nominální průtok vody při Pn a Δt = 20 K                    42,2 m3/h
Elektrický příkon při Pn/Pmin (bez čerpadla)                426/58 W
Provozní výkon při 50/30 °C min./max.                       84-425  kW
Provozní výkon při 80/60 °C min./max.                       79-395 kW
Množství spalin max.                                                       676 kg/h
Dispoziční tlak na straně spalin                                  130  Pa
Objem vody                                                                          71 l
Minimální potřebný průtok vody (*)                               5,1 m3/h
Ztráty na straně vody při Δt = 20 K                              120 mbar
Spotřeba plynu zemní plyn H                                       42,5 m3/h
Hmotnost bez vody                                                         433 kg 
(*) Při provozu s výstupní teplotou &gt; 75 °C </t>
    </r>
  </si>
  <si>
    <t>De Dietrich C 330-430 Eco VG</t>
  </si>
  <si>
    <t>Ventil kontroly těsnosti C 330-280 až 570 (pro Honeywell) - montováno u výrobce</t>
  </si>
  <si>
    <t>De Dietrich</t>
  </si>
  <si>
    <t>Manostat min. tlaku plynu pro HONEYWELL 5 až 9 článků (montováno u výrobce)</t>
  </si>
  <si>
    <t>Deska SCU-S05 pro připojení vnějších zabezpečovacích prvků</t>
  </si>
  <si>
    <t>Bus kabel RX12 (12m)</t>
  </si>
  <si>
    <t>MaR</t>
  </si>
  <si>
    <t>Mezikus pro BUS kabel</t>
  </si>
  <si>
    <t>Čidlo kaskády</t>
  </si>
  <si>
    <t>Čisticí nůž C 310</t>
  </si>
  <si>
    <r>
      <t>De Dietrich typ DN 3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Neutralizační zařízení + 2 x náplň 25 kg (do 1 300 kW)</t>
    </r>
  </si>
  <si>
    <t xml:space="preserve">De Dietrich typ DN 3 </t>
  </si>
  <si>
    <t>Čidlo teploty spalin</t>
  </si>
  <si>
    <t>Zprovoznění kotlů včetně parametrizace servisním technikem</t>
  </si>
  <si>
    <t>Servis De Dietrich</t>
  </si>
  <si>
    <t xml:space="preserve">
Kompaktní ohřívač TV s deskovým výměníkem
s demontovatelnými deskami montovaného na podstavci,
s duálním primárním modulačním čerpadlem (index
energetické účinnosti EEI &lt; 0,23), se směšovacím
trojcestným ventilem s rychlým přeběhem a regulátorem
s rychlou odezvou, zajišťujícím konstantní i okamžitou
teplotu při jakémkoli průtoku
                                        Primár                        TUV
Výkon                              200 kW                      200 kW
Výpočtová teplota:          65/40°C                  55/10 °C
Konstrukční teplota:        85 °C                         55 °C
Výpočtový tlak:               600 kPa                      900 kPa
Konstrukční tlak:            PN6                             PN10
Dynamický tlak:            -20 kPa                          -</t>
  </si>
  <si>
    <t>De Dietrich
FWPC 3027-250</t>
  </si>
  <si>
    <t>Příslušenství ohřívače FWPC, Přepínací trojcestný ventil 
De Dietrich EC680 o.č. 7606027</t>
  </si>
  <si>
    <t>De Dietrich EC680</t>
  </si>
  <si>
    <t>Čidlo teploty pro trojcestný ventil k ohřívači FWPC o.č. 7606028</t>
  </si>
  <si>
    <t>De Dietrich EC681</t>
  </si>
  <si>
    <t xml:space="preserve">Zásobník AKU 900 l, PN10, akumulační, ocel, vyroben na automatu, atyp viz výkres. 
Technická specifikace:
Objem nádrže   900 litrů
Maximální tlak nádrže      1,0  MPa 
Použitý materiál – nádrž      ocel tl. plechu 6 mm
Celkový průměr nádrže vč.izolace     990 mm
Celková výška nádrže vč.nožiček     2250 mm
Hrdla dle požadavku:
5 x DN 50 G2", 2 x 1/2“ (pro teploměr), 2 x 1/2“ (pro MaR)
Hrdla jsou s vnitřním závitem zároveň s izolací. Další hrdla a změna jejich umístění je možno dle požadavku.Nádrž je v provedení vč. CELLA PV na zip, PU izolace v síle 100 mm s krycí koženkou standardně červené barvy. Izolace je v uvedeném provedení snímatelná. Součástí dodávky jsou teploměry. </t>
  </si>
  <si>
    <t xml:space="preserve">KP Mark
FE
 900 Aku,
Atyp </t>
  </si>
  <si>
    <r>
      <rPr>
        <b/>
        <sz val="10"/>
        <rFont val="Arial"/>
        <family val="2"/>
        <charset val="238"/>
      </rPr>
      <t>Pneumatex Transfero TV 8.1 EH</t>
    </r>
    <r>
      <rPr>
        <sz val="10"/>
        <rFont val="Arial"/>
        <family val="2"/>
        <charset val="238"/>
      </rPr>
      <t xml:space="preserve"> - Expanzní automat pro udržování tlaku pomocí čerpadla s integrovaným cyklonovým vaukovým odplyněním , s uvedením do provozu autorizovaným servisem. Zabezpečovací zařízení zajišťující vyrovnání objemu vody v otopném systému, včetně dopouštění a odpouštění, odplyňování topné vody, připojení na zpětné potrubí do kotlů dvěma trubkami s roztečí minimálně 500 mm. Jedna trubka slouží jako přívodní a druhá jako zpětná.Do automatu se připojuje doplňovací voda.
Přesné udržování tlaku ± 0.2 bar. 1 čerpadlo. 1 přepouštěcí ventil pro odplynění a udržování tlaku.
1 přepouštěcí ventil pro udržování tlaku při špičkovém zatížení. Ventil pro udržování tlaku při špičkovém zatížení.
1 solenoidový ventil a 1 průtokoměr pro doplňování vody.
Elektrický příkon 230 V, 1,4 kW. PN 10 Výška zařízení od základu
920 mm, šířka 500 mm, hloubka 530 mm. 
                 Technické údaje
Objem nádoby [m3]                        0,05
Vodní objem (∆t = 60 °C) [m3]        9,0
Instalovaný topný výkon [kW]           900
Maximální pracovní tlak [bar]           5,0
Statická výška [m]                          36
Včetně uvedením do provozu autorizovaným servisem</t>
    </r>
  </si>
  <si>
    <t>Pneumatex Transfero TV 8.1 EH</t>
  </si>
  <si>
    <r>
      <rPr>
        <b/>
        <sz val="10"/>
        <rFont val="Arial"/>
        <family val="2"/>
        <charset val="238"/>
      </rPr>
      <t>Pneumatex</t>
    </r>
    <r>
      <rPr>
        <sz val="10"/>
        <rFont val="Arial"/>
        <family val="2"/>
        <charset val="238"/>
      </rPr>
      <t xml:space="preserve"> Primární membránová expanzní nádoba k automatické expanzi se stálým plynovým polštářem, s butylovým vakem,  pro topné soustavy. Nádoba  o objemu 500 l, dovolená provozní teplota 70°C, dovolený pracovní přetlak 6 bar, připojení 5/4" barva nádoby - modrá
- Vak s odvzdušněním, nádoba s vypouštěním kondenzátu ve
spodní části.
- Nohy pro montáž na podlahu (TG, TG...E).
- Butylový vak airproof, vyměnitelný</t>
    </r>
  </si>
  <si>
    <t>Pneumatex Transfero TU 500</t>
  </si>
  <si>
    <r>
      <rPr>
        <b/>
        <sz val="10"/>
        <rFont val="Arial"/>
        <family val="2"/>
        <charset val="238"/>
      </rPr>
      <t xml:space="preserve">Pneumatex </t>
    </r>
    <r>
      <rPr>
        <sz val="10"/>
        <rFont val="Arial"/>
        <family val="2"/>
        <charset val="238"/>
      </rPr>
      <t>Membránová expanzní nádoba se stálým plynovým polštářem, s butylovým vakem,  pro topné soustavy  o objemu 25 l, dovolená provozní teplota 70°C, dovolený pracovní přetlak 6 bar, připojení 3/4" barva nádoby - modrá</t>
    </r>
  </si>
  <si>
    <t>Pneumatex SD 25/6</t>
  </si>
  <si>
    <r>
      <rPr>
        <b/>
        <sz val="10"/>
        <rFont val="Arial"/>
        <family val="2"/>
        <charset val="238"/>
      </rPr>
      <t xml:space="preserve">Pneumatex </t>
    </r>
    <r>
      <rPr>
        <sz val="10"/>
        <rFont val="Arial"/>
        <family val="2"/>
        <charset val="238"/>
      </rPr>
      <t>Membránová expanzní nádoba se stálým plynovým polštářem, s butylovým vakem,  pro topné soustavy  o objemu 50 l, dovolená provozní teplota 70°C, dovolený pracovní přetlak 6 bar, připojení 3/4" barva nádoby - modrá</t>
    </r>
  </si>
  <si>
    <t>Pneumatex SD 50/6</t>
  </si>
  <si>
    <t>Expanzní kulový kohout se šroubením 3/4 x 3/4", s vypouštěním pro expanzní nádobu</t>
  </si>
  <si>
    <t>Pneumatex DLV</t>
  </si>
  <si>
    <t>Expanzní kulový kohout se šroubením 5/4 x 5/4", s vypouštěním pro expanzní nádobu</t>
  </si>
  <si>
    <t>Oddělovací člen expanzní nádoby</t>
  </si>
  <si>
    <t xml:space="preserve">Pneumatex Pleno Ba DN 15 </t>
  </si>
  <si>
    <t>Vodoměr DN 20, Q=1,5m3/h, s impulsním výstupem, pro studenou vodu, včetně šroubení</t>
  </si>
  <si>
    <t>Úprava topné vody, objem vody v otopné soustavě 9,0 m3. Před odstávením původní kotelny cca 2 měsíce, bude provedeno osazení odkalovacích mag. Jemných filtrů a vstřiku čistících chemikálií. Čištění otopné soustavy bude ukončeno po úplném vyčištění. Podrobně viz příloha č. 5 Návrh opatření pro stabilizaci provozní vody topného systému – Ve Smečkách, Praha 1</t>
  </si>
  <si>
    <t>Vysoce účinná čistící směs s neutrálním PH na korozní nečistoty a usazeniny ve výměnících kotlů a topných systémech, základní dávkování 5%</t>
  </si>
  <si>
    <t>AV-EQUEN, 
Ultima Q803</t>
  </si>
  <si>
    <t>Multifunkční měřitelný inhibitor koroze pro všechny typy kovů vč. hliníku, vhodný i pro glykoly - preventivní ochranná vrstva před vypuštěním systému</t>
  </si>
  <si>
    <t>AV-EQUEN, 
Ultima Q100 Basic Quattro</t>
  </si>
  <si>
    <t>Odkalovací magnetický filtr s vnitřním magnetem, s filtrační vložkou 100 mirkonů, pro velkoobjemové systémy pro přímé připojení DN80, přirubové, včetně protipřírub</t>
  </si>
  <si>
    <t>AV-EQUEN, 
Ultima RD2 DN80</t>
  </si>
  <si>
    <t>Plně automatická demineralizační soustava pro úpravu topné vody k permanentní instalaci s vestavěným konduktoměrem a možností míchání demineralizované vody s vodou surovou, kapacita 1 000 l při vstupní tvrdosti vody 15odH</t>
  </si>
  <si>
    <t>AV-EQUEN, 
AVDK 1000 Comfort Permanent Auto</t>
  </si>
  <si>
    <t>Náhradní náplň pro demineralizační jednotku řady 1000, prvotní naplnění systému</t>
  </si>
  <si>
    <t>AV-EQUEN,
AVDK NP 1000</t>
  </si>
  <si>
    <t>Multifunkční měřitelný inhibitor koroze pro všechny typy kovů vč. hliníku, vhodný i pro glykoly - ochranná provozní vrstva</t>
  </si>
  <si>
    <t>AV-EQUEN,
Ultima Q100 Basic Quattro</t>
  </si>
  <si>
    <t>Služby zahrnující dopravu, odvoz a likvidaci čistící a preventivní směsi, uvedení demineralizační jednotky do provozu</t>
  </si>
  <si>
    <t>Separátor nečistot a kalů, DN 100, přírubové připojení PN 16. Cyklónová separace, s okalovacím kohoutem, vodorvná montáž, se spolehlivým automatickým odvzdušňovacím ventilem bez úkapů. Provoz 0-10 bar, -10°C-110°C.</t>
  </si>
  <si>
    <t>Pneumatex
Zeparo G-Force ZG</t>
  </si>
  <si>
    <t>Rozdělovač a sběrač, svařenec, vyroben na stavbě,  včetně tepelné izolace, viz výkresová část</t>
  </si>
  <si>
    <t>Hydraulický vyrovnávač dynamických tlaků průtok 30 m3, připojení DN 250, včetně protipřírub a tepelné izolace</t>
  </si>
  <si>
    <t>ETL HVDT V</t>
  </si>
  <si>
    <t>Oběhové čerpadlo MAGNA3 65-80 F (230 V), kotlové PN 10 se šroubením
Oběhové čerpadlo topné soustavy pro jmenovité parametry (včetně přírub):
Jmenovitý průtok   40,2  m3/hod
Dispoziční tlak:     80 kPa
Pracovní bod:      K1,2  17,0 m3/hod / 60 kPa;
Jmenovitý tlak:      min. PN 10
Připojení:              DN 65
Napětí:                 230 V
Charakteristické vlastnosti obběhového čerpadla které je nutné splnit
• Řízení na proporcionální tlak. • Řízení na konstantní tlak. • Provoz podle konstantní křivky. • Provoz podle max. nebo min. křivky. • Není nutná žádná externí motorová ochrana. • Tepelně-izolační kryty dodávané s čerpadly pro topné soustavy. • Vestavěný snímač diferenčního tlaku a teploty • Rozšířené uživatelské rozhraní s TFT displejem. • Měřič tepelné energie. • Externí řízení a monitorování umožněno pomocí přídavných modulů. • vybavené modulem CIM (CIM = moduly komunikačního rozhraní) umožňují připojit čerpadlo ke standardní sítí aplikační sběrnice, což nabízí umožňuje:
• řízení a monitorování celého procesu • modulární konstrukce připravená pro budoucí požadavky • na základě standardních funkčních profilů • jednoduchá konfigurace a snadná instalace • otevřené komunikační standardy • odečet varovných a alarmových indikací.</t>
  </si>
  <si>
    <t>Grundfos MAGNA3 
65-80 F</t>
  </si>
  <si>
    <t>Oběhové čerpadlo MAGNA3 25-60 (230 V), PN 10 s čerpadlovým šroubením
Oběhové čerpadlo topné soustavy pro jmenovité parametry (včetně šroubení):
Jmenovitý průtok   9,2  m3/hod
Dispoziční tlak:     60 kPa
Pracovní bod:       UT4 1,8 m3/hod / 25 kPa
Jmenovitý tlak:      min. PN 10
Připojení:              G 6/4
Napětí:                 230 V
Charakteristické vlastnosti obběhového čerpadla které je nutné splnit
• Řízení na proporcionální tlak. • Řízení na konstantní tlak. • Provoz podle konstantní křivky. • Provoz podle max. nebo min. křivky. • Není nutná žádná externí motorová ochrana. • Tepelně-izolační kryty dodávané s čerpadly pro topné soustavy. • Vestavěný snímač diferenčního tlaku a teploty • Rozšířené uživatelské rozhraní s TFT displejem. • Měřič tepelné energie. • Externí řízení a monitorování umožněno pomocí přídavných modulů. • vybavené modulem CIM (CIM = moduly komunikačního rozhraní) umožňují připojit čerpadlo ke standardní sítí aplikační sběrnice, což nabízí umožňuje:
• řízení a monitorování celého procesu • modulární konstrukce připravená pro budoucí požadavky • na základě standardních funkčních profilů • jednoduchá konfigurace a snadná instalace • otevřené komunikační standardy • odečet varovných a alarmových indikací.</t>
  </si>
  <si>
    <t xml:space="preserve">Grundfos MAGNA3 
25-60 </t>
  </si>
  <si>
    <t>Oběhové čerpadlo MAGNA3 32-60 (230 V), PN 10 s čerpadlovým šroubením
Oběhové čerpadlo topné soustavy pro jmenovité parametry (včetně šroubení):
Jmenovitý průtok   10,1  m3/hod
Dispoziční tlak:     60 kPa
Pracovní body:       UT1, UT2 2,9 m3/hod / 25 kPa
                            UT7  3,5 m3/hod / 25 kPa
Jmenovitý tlak:      min. PN 10
Připojení:              G 2
Napětí:                 230 V
Charakteristické vlastnosti obběhového čerpadla které je nutné splnit
• Řízení na proporcionální tlak. • Řízení na konstantní tlak. • Provoz podle konstantní křivky. • Provoz podle max. nebo min. křivky. • Není nutná žádná externí motorová ochrana. • Tepelně-izolační kryty dodávané s čerpadly pro topné soustavy. • Vestavěný snímač diferenčního tlaku a teploty • Rozšířené uživatelské rozhraní s TFT displejem. • Měřič tepelné energie. • Externí řízení a monitorování umožněno pomocí přídavných modulů. • vybavené modulem CIM (CIM = moduly komunikačního rozhraní) umožňují připojit čerpadlo ke standardní sítí aplikační sběrnice, což nabízí umožňuje:
• řízení a monitorování celého procesu • modulární konstrukce připravená pro budoucí požadavky • na základě standardních funkčních profilů • jednoduchá konfigurace a snadná instalace • otevřené komunikační standardy • odečet varovných a alarmových indikací.</t>
  </si>
  <si>
    <t xml:space="preserve">Grundfos MAGNA3 
32-60 </t>
  </si>
  <si>
    <t>Oběhové čerpadlo MAGNA3 40-60 F (230 V), PN 10 s protipřírubou
Oběhové čerpadlo topné soustavy pro jmenovité parametry (včetně přírub):
Jmenovitý průtok   16  m3/hod
Dispoziční tlak:     60 kPa
Pracovní body:      UT6 6,5 m3/hod / 25 kPa
                            TV 7,0 m3/hod / 20 kPa
Jmenovitý tlak:      min. PN 10
Připojení:              DN 40
Napětí:                 230 V
Charakteristické vlastnosti obběhového čerpadla které je nutné splnit
• Řízení na proporcionální tlak. • Řízení na konstantní tlak. • Provoz podle konstantní křivky. • Provoz podle max. nebo min. křivky. • Není nutná žádná externí motorová ochrana. • Tepelně-izolační kryty dodávané s čerpadly pro topné soustavy. • Vestavěný snímač diferenčního tlaku a teploty • Rozšířené uživatelské rozhraní s TFT displejem. • Měřič tepelné energie. • Externí řízení a monitorování umožněno pomocí přídavných modulů. • vybavené modulem CIM (CIM = moduly komunikačního rozhraní) umožňují připojit čerpadlo ke standardní sítí aplikační sběrnice, což nabízí umožňuje:
• řízení a monitorování celého procesu • modulární konstrukce připravená pro budoucí požadavky • na základě standardních funkčních profilů • jednoduchá konfigurace a snadná instalace • otevřené komunikační standardy • odečet varovných a alarmových indikací.</t>
  </si>
  <si>
    <t>Grundfos MAGNA3 
40-60 F</t>
  </si>
  <si>
    <t>Oběhové čerpadlo MAGNA3 65-60 F (230 V),  PN 10 s protipřírubou
Oběhové čerpadlo topné soustavy pro jmenovité parametry (včetně přírub):
Jmenovitý průtok   36,2  m3/hod
Dispoziční tlak:     60 kPa
Pracovní body:        UT3, UT9  15,5 m3/hod / 25 kPa;
Jmenovitý tlak:      min. PN 10
Připojení:              DN 65
Napětí:                 230 V
Charakteristické vlastnosti obběhového čerpadla které je nutné splnit
• Řízení na proporcionální tlak. • Řízení na konstantní tlak. • Provoz podle konstantní křivky. • Provoz podle max. nebo min. křivky. • Není nutná žádná externí motorová ochrana. • Tepelně-izolační kryty dodávané s čerpadly pro topné soustavy. • Vestavěný snímač diferenčního tlaku a teploty • Rozšířené uživatelské rozhraní s TFT displejem. • Měřič tepelné energie. • Externí řízení a monitorování umožněno pomocí přídavných modulů. • vybavené modulem CIM (CIM = moduly komunikačního rozhraní) umožňují připojit čerpadlo ke standardní sítí aplikační sběrnice, což nabízí umožňuje:
• řízení a monitorování celého procesu • modulární konstrukce připravená pro budoucí požadavky • na základě standardních funkčních profilů • jednoduchá konfigurace a snadná instalace • otevřené komunikační standardy • odečet varovných a alarmových indikací.</t>
  </si>
  <si>
    <t>Grundfos MAGNA3 
65-60 F</t>
  </si>
  <si>
    <t>Stávající (oceňuje se demontáž a následná monáž)
Oběhové čerpadlo MAGNA3 65-120 F (230 V), PN 10 s protipřírubou
Oběhové čerpadlo topné soustavy pro jmenovité parametry (včetně přírub):
Jmenovitý průtok   49  m3/hod
Dispoziční tlak:     120 kPa
Pracovní bod:       27,1  m3/hod / 40 kPa
Jmenovitý tlak:      min. PN 10
Připojení:              DN 65
Napětí:                 230 V
Charakteristické vlastnosti obběhového čerpadla které je nutné splnit
• Řízení na proporcionální tlak. • Řízení na konstantní tlak. • Provoz podle konstantní křivky. • Provoz podle max. nebo min. křivky. • Není nutná žádná externí motorová ochrana. • Tepelně-izolační kryty dodávané s čerpadly pro topné soustavy. • Vestavěný snímač diferenčního tlaku a teploty • Rozšířené uživatelské rozhraní s TFT displejem. • Měřič tepelné energie. • Externí řízení a monitorování umožněno pomocí přídavných modulů. • vybavené modulem CIM (CIM = moduly komunikačního rozhraní) umožňují připojit čerpadlo ke standardní sítí aplikační sběrnice, což nabízí umožňuje:
• řízení a monitorování celého procesu • modulární konstrukce připravená pro budoucí požadavky • na základě standardních funkčních profilů • jednoduchá konfigurace a snadná instalace • otevřené komunikační standardy • odečet varovných a alarmových indikací.</t>
  </si>
  <si>
    <t>Oběhové čerpadlo MAGNA1 32-60 (230 V) N,  PN 10, provedení nerez, se šroubením
Oběhové čerpadlo cirkulace teplé vody pro jmenovité parametry (včetně šroubení):
Jmenovitý průtok   9,2  m3/hod
Dispoziční tlak:     60 kPa
Pracovní body:        křivka 4 ;
Jmenovitý tlak:      min. PN 10
Připojení:              G 2
Napětí:                 230 V
Charakteristické vlastnosti obběhového čerpadla které je nutné splnit
Energeticky účinné oběhové čerpadlo pro základní aplikace a náhrady čerpadel. Provoz dle 9 řídicích křivek (proporcionální nebo konstantní tlak, konstantní otáčkové stupně). Čerpadlo umožňuje jednoduchou komunikace se systémy MaR (vzdálený start/stop a poruchová hlášení) U zdvojených čerpadel jsou dostupné následující provozní režimy - střídavý provoz a záložní provoz. 
•Monitorování provozu pomocí poruchového relé
•Digitální vstup pro vzdálený start/stop čerpadla
•Nepřetržitý provoz a zkrácení prostojů pomocí funkce bezdrátové komunikace zdvojených čerpadel
•Vysoká energetická účinnost
•Snadné nastavení a ovládání pomocí jednoduchého uživatelského rozhraní
•Žádná údržba díky zapouzdřenému rotoru</t>
  </si>
  <si>
    <t>Grundfos MAGNA1 
32-60 N</t>
  </si>
  <si>
    <t xml:space="preserve">Pojistný ventil závitový membránový Meibes KD 5/4" x 6/4", 500 kPa otevírací přetlak, o.č. 693240.50 </t>
  </si>
  <si>
    <t>Meibes KD</t>
  </si>
  <si>
    <t>Dvoucestné, trojcestné a směšovací ventily se servopohony  -   dodává M+R</t>
  </si>
  <si>
    <t>Trojcestný směšovací ventil DN 25, kvs 6,3 včetně protipřírub a se servopohonem, dodávka M+R (pouze montáž)</t>
  </si>
  <si>
    <t>SIEMENS VXF32.25-6.3</t>
  </si>
  <si>
    <t>Trojcestný směšovací ventil DN 25, kvs 10 včetně protipřírub a  se servopohonem, dodávka M+R (pouze montáž)</t>
  </si>
  <si>
    <t>SIEMENS VXF32.25-10</t>
  </si>
  <si>
    <t>Trojcestný směšovací ventil DN 40, kvs 25 včetně protipřírub a  se servopohonem, dodávka M+R (pouze montáž)</t>
  </si>
  <si>
    <t>SIEMENS VXF32.40-25</t>
  </si>
  <si>
    <t>Trojcestný směšovací ventil DN 65, kvs 63 včetně protipřírub a  se servopohonem, dodávka M+R (pouze montáž)</t>
  </si>
  <si>
    <t>SIEMENS VXF32.65-63</t>
  </si>
  <si>
    <t>Přírubové armatury</t>
  </si>
  <si>
    <t>Gumové kompenzátory přírubové, DN 32, PN 16, vč. protipřírub</t>
  </si>
  <si>
    <t>Ivar  BRA.F 8.500</t>
  </si>
  <si>
    <t>Gumové kompenzátory přírubové, DN 40, PN 16, vč. protipřírub</t>
  </si>
  <si>
    <t>Gumové kompenzátory přírubové, DN 50, PN 16, vč. protipřírub</t>
  </si>
  <si>
    <t>Gumové kompenzátory přírubové, DN 100, PN 16, vč. protipřírub</t>
  </si>
  <si>
    <t>Klapka s pákou, uzavírací, mezipřírubová, DN 65, PN 6, rozsah teplot
 -10+130 °C, kvs=275, vč. protipřírub</t>
  </si>
  <si>
    <t>KSB BOAX-S</t>
  </si>
  <si>
    <t>Klapka s pákou, uzavírací, mezipřírubová, DN 80, PN 6, rozsah teplot
 -10+130 °C, kvs=500, vč. protipřírub</t>
  </si>
  <si>
    <t>Klapka s pákou, uzavírací, mezipřírubová, DN 100, PN 6, rozsah teplot 
-10+130 °C, kvs=750, vč. protipřírub</t>
  </si>
  <si>
    <t>Klapka s pákou, uzavírací, mezipřírubová, DN 125, PN 6, rozsah teplot 
-10+130 °C, kvs=1650, vč. protipřírub</t>
  </si>
  <si>
    <t>Klapka s pákou, uzavírací, mezipřírubová, DN 200, PN 6, rozsah teplot 
-10+130 °C, kvs=5300, vč. protipřírub</t>
  </si>
  <si>
    <t xml:space="preserve">Zpětný ventil, mezipřírubový, DN 80, PN 10 disk:kov, utěsnění pomocí desky, zatížené pružinou popř. kuželkou vedenou skrze vodící čepy, vč. protipřírub </t>
  </si>
  <si>
    <t>KSB BOA-RVK</t>
  </si>
  <si>
    <t xml:space="preserve">Zpětný ventil, mezipřírubový, DN 100, PN 10 disk:kov, utěsnění pomocí desky, zatížené pružinou popř. kuželkou vedenou skrze vodící čepy, vč. protipřírub </t>
  </si>
  <si>
    <t>Filtr přírubový DN 80, PN 6; pro topné systémy; standartní síto z nerez oceli; s vypouštěcím šroubem, kv=149, vč. protipřírub</t>
  </si>
  <si>
    <t>KSB BOA-S</t>
  </si>
  <si>
    <t>Filtr přírubový DN 125, PN 6; pro topné systémy; standartní síto z nerez oceli; s vypouštěcím šroubem, kv=347</t>
  </si>
  <si>
    <t>TA STAF Vyvažovací ventil přírubový s uzavírací funkcí, s přednastavením od 0,5 do 8 otáček, PN 16, 2 měřícími vsuvky pro měření tlaku, průtoku  a teploty, DN 65, kvs = 85, vč. protipřírub</t>
  </si>
  <si>
    <t>TA STAF</t>
  </si>
  <si>
    <t>TA STAF Vyvažovací ventil přírubový s uzavírací funkcí, s přednastavením od 0,5 do 8 otáček, PN 16, 2 měřícími vsuvky pro měření tlaku, průtoku  a teploty, DN 80, kvs =120, vč. protipřírub</t>
  </si>
  <si>
    <t>Příruby přivařovací s krkem DN 25, PN 16 ČSN 13 1229</t>
  </si>
  <si>
    <t>Příslušenství pro přírubové spoje-šrouby s matkou a podložkami, těsnění</t>
  </si>
  <si>
    <t>Armatury závitové</t>
  </si>
  <si>
    <t>Kulový kohout s oboustranně vnitř. závity, s koulí DADO, ovládání červenou páčkou, niklovaný, PN 42, pro teploty max 185, dimenze G 3/8"</t>
  </si>
  <si>
    <t>GiacominiR910</t>
  </si>
  <si>
    <t>Kulový kohout s oboustranně vnitř. závity, s koulí DADO, ovládání červenou páčkou, niklovaný, PN 42, pro teploty max 185, dimenze G 1/2"</t>
  </si>
  <si>
    <t>Kulový kohout s oboustranně vnitř. závity, s koulí DADO, ovládání červenou páčkou, niklovaný, PN 42, pro teploty max 185, dimenze G 3/4"</t>
  </si>
  <si>
    <t>Kulový kohout s oboustranně vnitř. závity, s koulí DADO, ovládání červenou páčkou, niklovaný, PN 35, pro teploty max 185, dimenze  G  1"</t>
  </si>
  <si>
    <t>Kulový kohout s oboustranně vnitř. závity, s koulí DADO, ovládání červenou páčkou, niklovaný, PN 28, pro teploty max 185, dimenze  G 5/4"</t>
  </si>
  <si>
    <t>Kulový kohout s oboustranně vnitř. závity, s koulí DADO, ovládání červenou páčkou, niklovaný, PN 28, pro teploty max 185, dimenze  G 3/4"</t>
  </si>
  <si>
    <t>Kulový kohout s oboustranně vnitř. závity, s koulí DADO, ovládání červenou páčkou, niklovaný, PN 28, pro teploty max 185, dimenze  G 1"</t>
  </si>
  <si>
    <t>Kulový kohout s oboustranně vnitř. závity, s koulí DADO, ovládání červenou páčkou, niklovaný, PN 28, pro teploty max 185, dimenze  G 6/4"</t>
  </si>
  <si>
    <t>Kulový kohout s oboustranně vnitř. závity, s koulí DADO, ovládání červenou páčkou, niklovaný, PN 28, pro teploty max 185, dimenze  G 2"</t>
  </si>
  <si>
    <t>Zpětný ventil, mosazné tělo, sedlo a plastový uzavírací díl opatřený těsnící gumou z NBR 90 °C, PN 16,  dimenze G 1"</t>
  </si>
  <si>
    <t>GiacominiR60</t>
  </si>
  <si>
    <t>Zpětný ventil, mosazné tělo, sedlo a plastový uzavírací díl opatřený těsnící gumou z NBR 90 °C, PN 16,  dimenze G 5/4"</t>
  </si>
  <si>
    <t>Zpětný ventil, mosazné tělo, sedlo a plastový uzavírací díl opatřený těsnící gumou z NBR 90 °C, PN 10,  dimenze G 6/4"</t>
  </si>
  <si>
    <t>Zpětný ventil, mosazné tělo, sedlo a plastový uzavírací díl opatřený těsnící gumou z NBR 90 °C, PN 10,  dimenze G 2"</t>
  </si>
  <si>
    <t>Filtr mosazný závitový s nerez sítkem; max provozní tlak 10 bar, 
dimenze G 3/4"</t>
  </si>
  <si>
    <t>GiacominiR74A</t>
  </si>
  <si>
    <t>Filtr mosazný závitový s nerez sítkem; max provozní tlak 10 bar,
dimenze G 6/4"</t>
  </si>
  <si>
    <t>Filtr mosazný závitový s nerez sítkem; max provozní tlak 10 bar,
dimenze G 2"</t>
  </si>
  <si>
    <t>Vypouštěcí kulový kohout, s hadicovou vývodkou a zátkou, provozní teplota 110 °C; PN 10; dimenze G 1/2"</t>
  </si>
  <si>
    <t>GiacominiR608</t>
  </si>
  <si>
    <t>Vypouštěcí kulový kohout, s hadicovou vývodkou a zátkou, provozní teplota 110 °C; PN 10; dimenze G 3/4"</t>
  </si>
  <si>
    <t>Kulový kohout zahradní na hadici;  provozní teplota 110 °C; PN 10; 
dimenze G 1/2"</t>
  </si>
  <si>
    <t>Kulový kohout zahradní na hadici;  provozní teplota 110 °C; PN 10; 
dimenze G 3/4"</t>
  </si>
  <si>
    <t>závitový pryžový kompenzátor DN 25, PN 10</t>
  </si>
  <si>
    <t>Ivar  BRA.T 8.500</t>
  </si>
  <si>
    <t>Ruční odvzdušnění prostřednictvím baňky se svedeným potrubím 3/8"; ukončeno 1,5 m nad podlahou; osazeno 3/8" kulovým kohoutem</t>
  </si>
  <si>
    <t>TA STAD Vyvažovací ventil závitový s uzavírací funkcí, s přednastavením od 0,5 do 4 otáček, PN 16, 2 měřícími vsuvky pro měření tlaku, průtoku  a teploty, DN 20 (3/4"), kvs = 5,7</t>
  </si>
  <si>
    <t>TA STAD</t>
  </si>
  <si>
    <t>TA STAD Vyvažovací ventil závitový s uzavírací funkcí, s přednastavením od 0,5 do 4 otáček, PN 16, 2 měřícími vsuvky pro měření tlaku, průtoku  a teploty, DN 32 (5/4"), kvs = 14,2</t>
  </si>
  <si>
    <t>TA STAD Vyvažovací ventil závitový s uzavírací funkcí, s přednastavením od 0,5 do 4 otáček, PN 16, 2 měřícími vsuvky pro měření tlaku, průtoku  a teploty, DN 40 (6/4"), kvs = 19,2</t>
  </si>
  <si>
    <t>TA STAD Vyvažovací ventil závitový s uzavírací funkcí, s přednastavením od 0,5 do 4 otáček, PN 16, 2 měřícími vsuvky pro měření tlaku, průtoku  a teploty, DN 50 (2"), kvs = 33,0</t>
  </si>
  <si>
    <t>Připojovací šroubení mosazné přímé 3/4", max. provozní tlak 10 bar; 120 °C</t>
  </si>
  <si>
    <t>IVAR.SP 603</t>
  </si>
  <si>
    <t>Připojovací šroubení mosazné přímé 1", max. provozní tlak 10 bar; 120 °C</t>
  </si>
  <si>
    <t>Připojovací šroubení mosazné přímé 6/4", max. provozní tlak 10 bar; 120 °C</t>
  </si>
  <si>
    <t>Připojovací šroubení mosazné přímé 2"; max. provozní tlak 10 bar; 120 °C</t>
  </si>
  <si>
    <t>Šroubení k čerpadlu s vestavěným kulovým kohoutem; mosaz max. provozní tlak 16 bar; 110 °C; dimenze 1" - 6/4"</t>
  </si>
  <si>
    <t>anis</t>
  </si>
  <si>
    <t>Šroubení k čerpadlu s vestavěným kulovým kohoutem; mosaz max. provozní tlak 16 bar; 110 °C; dimenze  5/4" - 2"</t>
  </si>
  <si>
    <t>Teploměry, manometry</t>
  </si>
  <si>
    <t>Teploměr s jímkou TR 0 - 120 °C, D 100 přímý, L 60</t>
  </si>
  <si>
    <t>Teploměr s jímkou TR 0 - 120 °C, D 100 přímý, L 100</t>
  </si>
  <si>
    <t>Teploměr s jímkou TR 0 - 120 °C, D 100 přímý, L 250</t>
  </si>
  <si>
    <t>Kondenzační smyčka manometrová zahnutá 137531.1;
Manometrová přípojka M 20 x 1,5;  137520.1;
Manometrový kohout uzavírací 137510,5 třícestný;
Manometrové těsnění A1, hliníkové 137540</t>
  </si>
  <si>
    <t>Manometr sada: Manometr typ 312, D 100, 0 - 600 kPa;
Kondenzační smyčka manometrová zahnutá 137531.1;
Manometrová přípojka M 20 x 1,5;  137520.1;                                     Manometrový kohout uzavírací 137510,5 třícestný;                         Manometrové těsnění A1, hliníkové 137540</t>
  </si>
  <si>
    <t>Diferenční pístový tlakoměr - HIRLEKAR Precision
300 DPG-GS-A-3.5-4N-1-SS-F-B-11-(0-60 kPa)
tělo přístroje: Al-slitina
velikost: 3,5" (80mm)
připojení: In-line (protilehle z boků), vyšší tlak zleva, závit 1/4" NPT vnitřní
kastle nerez, minerální sklo v pryžovém rámečku
těsnění: pryž NBR (Buna-N) 1x kontakt SPST s  konektorem DIN 43650
rozsah 0-60 kPa</t>
  </si>
  <si>
    <t>MM group s.r.o.</t>
  </si>
  <si>
    <t xml:space="preserve">Zkosený návarek (60°, proti směru proudění) 1/2" s jímkou 100mm, závit G1/2",  pro snímače teploty MaR
</t>
  </si>
  <si>
    <t>Potrubí</t>
  </si>
  <si>
    <t xml:space="preserve">Trubka ocelová ČSN 42 5710.0; třída 11 353.0;  3/8" </t>
  </si>
  <si>
    <t xml:space="preserve">Trubka ocelová ČSN 42 5710.0; třída 11 353.0;  1/2" </t>
  </si>
  <si>
    <t xml:space="preserve">Trubka ocelová ČSN 42 5710.0; třída 11 353.0;  3/4" </t>
  </si>
  <si>
    <t xml:space="preserve">Trubka ocelová ČSN 42 5710.0; třída 11 353.0;  1" </t>
  </si>
  <si>
    <t xml:space="preserve">Trubka ocelová ČSN 42 5710.0; třída 11 353.0;  5/4" </t>
  </si>
  <si>
    <t xml:space="preserve">Trubka ocelová ČSN 42 5710.0; třída 11 353.0;  6/4" </t>
  </si>
  <si>
    <t xml:space="preserve">Trubka ocelová ČSN 42 5710.0; třída 11 353.0;  2" </t>
  </si>
  <si>
    <r>
      <t xml:space="preserve">Trubka ocelová ČSN 42 5715.01 třída 11353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76/3,2</t>
    </r>
  </si>
  <si>
    <t>Trubka ocelová ČSN 42 5715.01 třída 11353 Ø 89/3,6</t>
  </si>
  <si>
    <t>Trubka ocelová ČSN 42 5715.01 třída 11353 Ø 108/4,0</t>
  </si>
  <si>
    <t>Trubka ocelová ČSN 42 5715.01 třída 11353 Ø 133/4,5</t>
  </si>
  <si>
    <t>Trubka ocelová ČSN 42 5715.01 třída 11353 Ø 159/4,5</t>
  </si>
  <si>
    <t>Trubka ocelová ČSN 42 5715.01 třída 11353 Ø 219/6,3</t>
  </si>
  <si>
    <t>Trubkové přechody bezešvé PN 10, ČSN 132380, jakost 12021.1, kolena varná, závitové přivařovací kusy, jednostranné závity a ostatní tvarovky, (tvarovky 1" a menší jsou vyráběny přímo na stavbě),
dle potřeb montážní firmy</t>
  </si>
  <si>
    <t>Nátěrové hmoty, základní a vrchní, včetně spotřebního materiálu</t>
  </si>
  <si>
    <t>kg</t>
  </si>
  <si>
    <t xml:space="preserve">Tepelné izolace potrubí z kamenné vlny odolávající teplotě alespoň +250 °C - Izolační pouzdro má tvar dutého podélně děleného válce vyrobeného z jednoho nebo více segmentů , se zámkem zamezujícím tepelným ztrátám přes podélnou drážku. Výrobek je opatřen povrchovou úpravou z hliníkové fólie vyztužené mřížkou ze skelných vláken. Pouzdro s polepem je na podélném spoji opatřeno přesahem fólie se samolepící páskou pro dokonalé uzavření pouzdra. Izolační pouzdra doporučujeme v příčném směru (po obvodě) stáhnout hliníkovou samolepící páskou. Obvykle na třech místech na běžný metr délky pouzdra, u větších průměrů se izolační tubus stahuje častěji. Součinitel tepelné vodivosti pro 0 °C: λ = 0,036 W.m-1.K-1. Hodnota slouží pouze pro porovnání produktů podle vyhlášky 193/2007 Sb. – dle § 5, odst. 8 (pro tepelné izolace rozvodů). </t>
  </si>
  <si>
    <r>
      <t>vnítřní Ø / tloušťka izolace</t>
    </r>
    <r>
      <rPr>
        <sz val="10"/>
        <rFont val="Symbol"/>
        <family val="1"/>
        <charset val="2"/>
      </rPr>
      <t xml:space="preserve">     </t>
    </r>
  </si>
  <si>
    <t>Ø 15/20 (tr. 3/8")</t>
  </si>
  <si>
    <t>ROCKWOOL800</t>
  </si>
  <si>
    <t>Ø 22/20 (tr. 1/2")</t>
  </si>
  <si>
    <t>Ø 28/20 (tr. 3/4")</t>
  </si>
  <si>
    <t>Ø 35/20 (tr. 1")</t>
  </si>
  <si>
    <t>Ø 42/30 (tr. 5/4")</t>
  </si>
  <si>
    <t>Ø 48/40 (tr. 6/4")</t>
  </si>
  <si>
    <t>Ø 60/40 (tr. 2")</t>
  </si>
  <si>
    <t>Ø 76/40</t>
  </si>
  <si>
    <t>Ø 89/60</t>
  </si>
  <si>
    <t>Ø 108/60</t>
  </si>
  <si>
    <t>Ø 133/80</t>
  </si>
  <si>
    <t>Ø 159/80</t>
  </si>
  <si>
    <t>Ø 219/80</t>
  </si>
  <si>
    <t>PAROC</t>
  </si>
  <si>
    <t>Samolepící Al páska v rolích po 100 m, tloušťka 0,025 mm, šířka 50 mm</t>
  </si>
  <si>
    <t>Odkouření kotlů C 330 je společné, kouřovod DN315 je veden komínovým průduchem o průměru 450.
Specifikace je pouze orientační, před objednáním znovu zaměřit, některé tvarovky jsou vyráběny  (upraveny) na míru na stavbě</t>
  </si>
  <si>
    <t xml:space="preserve">Komíny a kouřovody- provedení pro kondenzační kotle, tj. plynotěsné a vodotěsné. Kouřová cesta ze systému plastových vložek z polypropylenu (PP) kde kvalita odpovídá normě Systémové komíny s plastovými vložkami dle ČSN EN 14471 </t>
  </si>
  <si>
    <t>Brilon</t>
  </si>
  <si>
    <t>Komínová sada sdruž.odvodu spalin pro kaskádu 2 kotlů DN 315-250 (dle potřeby upravena na míru) obshahuje: 
1x kontrolní kus s odvodem kondenzátu DN 315
2x trubku DN 315s obbočkou na DN 250
2x koleno 45° DN 250
2x kontrolní koleno DN 250x87°
2x kotlový adaptér 250</t>
  </si>
  <si>
    <t>Trubka DN250x500 mm PP, s hrdlem pro odvod spalin komínem</t>
  </si>
  <si>
    <t>o.č. 52100182</t>
  </si>
  <si>
    <t>Trubka DN250x1000 mm PP, s hrdlem pro odvod spalin komínem</t>
  </si>
  <si>
    <t>o.č. 52100184</t>
  </si>
  <si>
    <t>Trubka DN250x2000 mm PP, s hrdlem pro odvod spalin komínem</t>
  </si>
  <si>
    <t>Redukce hrdlová centrická ø 200/250 mm</t>
  </si>
  <si>
    <t>o.č. 52105468</t>
  </si>
  <si>
    <t>Koleno DN315x30° PP pro odvod spalin komínem</t>
  </si>
  <si>
    <t>o.č. 52100292</t>
  </si>
  <si>
    <t>Trubka DN 315x500 mm PP, s hrdlem pro odvod spalin komínem</t>
  </si>
  <si>
    <t>o.č. 52100192</t>
  </si>
  <si>
    <t>Trubka DN 315x1000 mm PP, s hrdlem pro odvod spalin komínem</t>
  </si>
  <si>
    <t>o.č. 52100194</t>
  </si>
  <si>
    <t>Trubka DN 315x2000 mm PP, s hrdlem pro odvod spalin komínem</t>
  </si>
  <si>
    <t>o.č. 52100196</t>
  </si>
  <si>
    <t>Patní koleno s podpěrou DN315 s opěrnou kolejí SS</t>
  </si>
  <si>
    <t>o.č. 52106208</t>
  </si>
  <si>
    <t>Distanční objímka DN 315, nerez pro odvod spalin komínem</t>
  </si>
  <si>
    <t>o.č. 52106059</t>
  </si>
  <si>
    <t>Komínový  poklop DN 315 nerezový s vyústěním  nerez, včetně upevnění</t>
  </si>
  <si>
    <t>o.č. 52108559</t>
  </si>
  <si>
    <t>Komínová zděř DN 400/250, nerez</t>
  </si>
  <si>
    <t>o.č. 52106559</t>
  </si>
  <si>
    <t>Kryt zděře DN 400, materiál nerez</t>
  </si>
  <si>
    <t>o.č. 52106459</t>
  </si>
  <si>
    <t xml:space="preserve">Centrocerin mazací prostředek, tuba 50 ml </t>
  </si>
  <si>
    <t>o.č. 52100064</t>
  </si>
  <si>
    <t>Trubka třísložková DN350/400</t>
  </si>
  <si>
    <t>Trubka DN350</t>
  </si>
  <si>
    <t xml:space="preserve">Koleno s kontrolním otvorem DN 250x87° </t>
  </si>
  <si>
    <t xml:space="preserve">Koleno DN 250x45° PP pro odvod spalin </t>
  </si>
  <si>
    <t xml:space="preserve">Koleno DN 250x90° PP pro odvod spalin </t>
  </si>
  <si>
    <t xml:space="preserve">Koleno DN 350/400x90° PP pro odvod spalin </t>
  </si>
  <si>
    <t>Patní koleno s podpěrou DN 350/400</t>
  </si>
  <si>
    <t>Odkanalizování odkouření před kotlem, potrubí DN 32 včetně tvarovek svést přes sifon do neutralizačního boxu</t>
  </si>
  <si>
    <t>VZT kotelny</t>
  </si>
  <si>
    <t xml:space="preserve">VZT potrubí pro přívod a odvod vzduchu </t>
  </si>
  <si>
    <t>Větrací mřížka neuzaviratelná s vnitřím otvorem 460 x 390 mm</t>
  </si>
  <si>
    <t>Větrací mřížka neuzaviratelná s vnitřím otvorem DN 250 mm</t>
  </si>
  <si>
    <t>Potrubí čtyřhranné pozink - podíl tvarovek  30 %</t>
  </si>
  <si>
    <t>Potrubí kruhové pozink, DN 200, podíl tvarovek 30%</t>
  </si>
  <si>
    <t xml:space="preserve">Diagonální ventilátory do kruhového potrubí
- EC motor s tepelnou a elektronickou ochranou proti přetížení. Ložiska kuličková. Třída izolace B, krytí IP44. Pracovní teplota -20 °C až +40 °C.
- Motory jsou regulovatelné potenciometrem umístěným ve svorkovnici nebo externím regulátorem otáček REB-Ecowatt. Otáčky je také možno regulovat lineárně signálem 0–10 VDC od čidla teploty, vlhkosti nebo CO2
otáčky [min-1]-2470
průtok [m3/h]  1000 
příkon [W] 99
proud [A] 0,66
teplota [°C] -20 až +40
akust. tlak [dB(A)]  46/34/53
připojení ø [mm]  200
hmotnost [kg]  8,7
</t>
  </si>
  <si>
    <t>ELEKTRODESIGN TD SILENT ECOVAT TD-1000/2200</t>
  </si>
  <si>
    <t>Rozvody vody</t>
  </si>
  <si>
    <t>Vodoměr použit stávající, pokud vyhovuje</t>
  </si>
  <si>
    <t>Filtr na vodu SYR Ratio FR DN20 filtr se zpětným proplachem, pro vodu do teploty 30 °C. Nerezové síto s hrubostí 90 micronů.</t>
  </si>
  <si>
    <t>SYR</t>
  </si>
  <si>
    <t>Redukční ventil na studenou vodu, DN 40, 8,3 m3/hod,
s manometrem 0-10 bar</t>
  </si>
  <si>
    <t>SYR 315 AB</t>
  </si>
  <si>
    <t>Omezovač teploty cirkulace teplé vody MTCV  DN 25</t>
  </si>
  <si>
    <t xml:space="preserve">Danfoss </t>
  </si>
  <si>
    <t>Přechod na stávající rozvod - úprava</t>
  </si>
  <si>
    <t>Potrubí z nerez oceli (DVGW -W 541) materiál č. 1.4401, pro rozvody pitné vody, spojovaná lisováním na lisovacích čelistích</t>
  </si>
  <si>
    <t>Trubka nerez Ø 15x1,5</t>
  </si>
  <si>
    <t>Sanha-NiroSan</t>
  </si>
  <si>
    <t>Trubka nerez Ø 18x1,5</t>
  </si>
  <si>
    <t>Trubka nerez Ø 22x1,0</t>
  </si>
  <si>
    <t>Trubka nerez Ø 28x1,5</t>
  </si>
  <si>
    <t>Trubka nerez Ø 35x1,5</t>
  </si>
  <si>
    <t>Trubka nerez Ø 42x1,5</t>
  </si>
  <si>
    <t>Trubka nerez Ø 54x1,5</t>
  </si>
  <si>
    <t>Tvarovky z nerez oceli (DVGW -W 541) materiál č. 1.4401, pro rozvody pitné vody, spojované lisováním na lisovacích čelistích    (kolena, T-kusy, redukce, spojky, závitové kusy a ostatní tvarovky),  dle potřeb montážní firmy</t>
  </si>
  <si>
    <t>Hostalénová trubka PPR, 32x5,4;  PN 20</t>
  </si>
  <si>
    <t>Hostalénová trubka PPR, 50x8,4;  PN 20</t>
  </si>
  <si>
    <t>PPR tvarovky</t>
  </si>
  <si>
    <t>Nosné korýtko pro potrubí Ø 32</t>
  </si>
  <si>
    <t>Nosné korýtko pro potrubí Ø 50</t>
  </si>
  <si>
    <t>Mosazný mezikus na potrubí teplé vody 6/4", 200 mm, pro M+R</t>
  </si>
  <si>
    <t>Mosazný mezikus na potrubí cirkulace teplé vody 1", 200 mm, pro M+R</t>
  </si>
  <si>
    <t>Tepelná izolace na bázi synt. kaučuku tl. 6 mm,  Ø 22,  hadice se samolepící páskou, na potrubí dopouštěné vody do soustavy ÚT</t>
  </si>
  <si>
    <t>Armaflex Ace</t>
  </si>
  <si>
    <t>Tepelná izolace na bázi synt. kaučuku tl. 9 mm,  Ø 54,  hadice se samolepící páskou, na potrubí studené vody</t>
  </si>
  <si>
    <t>Potrubní pouzdra vyráběné unikátní technologií z kamenné vlny v AS kvalitě, kašírované hliníkovou fólií se skleněnou mřížkou a v délce 1 m. Jsou určena pro tepelnou  izolaci potrubních rozvodů s provozní teplotou od + 15˚C do + 250˚C</t>
  </si>
  <si>
    <r>
      <rPr>
        <sz val="10"/>
        <rFont val="Arial CE"/>
        <family val="2"/>
        <charset val="238"/>
      </rPr>
      <t>Ø</t>
    </r>
    <r>
      <rPr>
        <sz val="10"/>
        <rFont val="Symbol"/>
        <family val="1"/>
        <charset val="2"/>
      </rPr>
      <t xml:space="preserve"> </t>
    </r>
    <r>
      <rPr>
        <sz val="10"/>
        <rFont val="Arial"/>
        <family val="2"/>
        <charset val="238"/>
      </rPr>
      <t>15/20</t>
    </r>
  </si>
  <si>
    <r>
      <rPr>
        <sz val="10"/>
        <rFont val="Arial CE"/>
        <family val="2"/>
        <charset val="238"/>
      </rPr>
      <t>Ø</t>
    </r>
    <r>
      <rPr>
        <sz val="10"/>
        <rFont val="Symbol"/>
        <family val="1"/>
        <charset val="2"/>
      </rPr>
      <t xml:space="preserve"> </t>
    </r>
    <r>
      <rPr>
        <sz val="10"/>
        <rFont val="Arial"/>
        <family val="2"/>
        <charset val="238"/>
      </rPr>
      <t>18/20</t>
    </r>
  </si>
  <si>
    <r>
      <rPr>
        <sz val="10"/>
        <rFont val="Arial CE"/>
        <family val="2"/>
        <charset val="238"/>
      </rPr>
      <t>Ø</t>
    </r>
    <r>
      <rPr>
        <sz val="10"/>
        <rFont val="Symbol"/>
        <family val="1"/>
        <charset val="2"/>
      </rPr>
      <t xml:space="preserve"> </t>
    </r>
    <r>
      <rPr>
        <sz val="10"/>
        <rFont val="Arial CE"/>
        <family val="2"/>
        <charset val="238"/>
      </rPr>
      <t>22/20</t>
    </r>
  </si>
  <si>
    <t>Ø 28/20</t>
  </si>
  <si>
    <t>Ø 35/30</t>
  </si>
  <si>
    <t>Ø 42/30</t>
  </si>
  <si>
    <t>Ø 54/30</t>
  </si>
  <si>
    <t>Kanalizace  v kotelně - potrubí včetně tvarovek, tvarovky dle potřeb montážní firmy</t>
  </si>
  <si>
    <t xml:space="preserve">Trubka PVC s hrdlem Ø 32, včetně tvarovek </t>
  </si>
  <si>
    <t>HT</t>
  </si>
  <si>
    <t xml:space="preserve">Trubka PVC s hrdlem Ø 50, včetně tvarovek </t>
  </si>
  <si>
    <t>Trubka PVC s hrdlem Ø 75, včetně tvarovek</t>
  </si>
  <si>
    <t xml:space="preserve">Trubka PVC s hrdlem Ø 100, včetně tvarovek </t>
  </si>
  <si>
    <t>KG</t>
  </si>
  <si>
    <t xml:space="preserve">Trubka PVC s hrdlem Ø 125, včetně tvarovek </t>
  </si>
  <si>
    <t xml:space="preserve">Trubka PVC s hrdlem Ø 150, včetně tvarovek </t>
  </si>
  <si>
    <t>Kolenový sifon  Ø 32, složeno z  tvarovek</t>
  </si>
  <si>
    <t>Kolenový sifon  Ø 50, složeno z  tvarovek</t>
  </si>
  <si>
    <t>Kolenový sifon  Ø 75, složeno z  tvarovek</t>
  </si>
  <si>
    <t>Hrdlo 50/32</t>
  </si>
  <si>
    <t>Hrdlo 50/70</t>
  </si>
  <si>
    <t>Hrdlo 100/70</t>
  </si>
  <si>
    <t>Vpusť podlahová HL plastovás vodorovným odtokem  DN75 , s izolačním límcem, revizním čistícím otvorem a sítkem na nečistoty. Sifonová vložka -výška vodního uzávěru 60mm</t>
  </si>
  <si>
    <t>HL 72.1K</t>
  </si>
  <si>
    <t>Podlahová vpust DN40/50 s vodorovným odtokema zápachovým uzávěrem</t>
  </si>
  <si>
    <t>HL510N-3000</t>
  </si>
  <si>
    <t>Montážní mazivo</t>
  </si>
  <si>
    <t xml:space="preserve">Zkouška těsnosti kanalizace vodou </t>
  </si>
  <si>
    <t>Pročištění ležatých svodů a vpustí</t>
  </si>
  <si>
    <t>Spojovací a těsnící materiál dle spotřeby</t>
  </si>
  <si>
    <t>Montážní upevňovací a podpůrné systémy pro instalace dle potřeb</t>
  </si>
  <si>
    <t>Hilti</t>
  </si>
  <si>
    <t>Těsnící, spojovací materiál, dle potřeb</t>
  </si>
  <si>
    <t>Technické plyny, dle potřeb</t>
  </si>
  <si>
    <t>Tlaková zkouška včetně protokolu</t>
  </si>
  <si>
    <t>Topná zkouška včetně protokolu</t>
  </si>
  <si>
    <t>Spuštění a uvedení do provozu, zaškolení obsluhy</t>
  </si>
  <si>
    <t xml:space="preserve">Autorizované měření spalin kotle </t>
  </si>
  <si>
    <t>Autorizované posouzení hluku kotelny včetně protokolu</t>
  </si>
  <si>
    <t>Dokumentace skutečného provedení technologie plynové kotelny</t>
  </si>
  <si>
    <t xml:space="preserve">Demontáže </t>
  </si>
  <si>
    <t>Demontáž hlavního zařízení:
2ks kotlů Hydrotherm typ Multitemp MV, každý o výkonu 480 kW,
2ks zásovníků TV o objemu 2x500 l, 1 ks automatický expanzomat
1 ks HVDT; 1 kpl rozdělovač a sběrač DN 300x5000 mm; 1 kpl rozdělovač a sběrač DN 300x3000 mm;</t>
  </si>
  <si>
    <t>Demontáž 9ti okruhů vč. armatur, směšovacích ventilů a oběhových čerpadel</t>
  </si>
  <si>
    <r>
      <t xml:space="preserve">Demontáž potrubí </t>
    </r>
    <r>
      <rPr>
        <sz val="10"/>
        <rFont val="Calibri"/>
        <family val="2"/>
        <charset val="238"/>
      </rPr>
      <t>&lt;</t>
    </r>
    <r>
      <rPr>
        <sz val="10"/>
        <rFont val="Arial"/>
        <family val="2"/>
        <charset val="238"/>
      </rPr>
      <t>DN50</t>
    </r>
  </si>
  <si>
    <t>Demontáž potrubí &gt;DN50</t>
  </si>
  <si>
    <t>Demontáž elektro, M+R</t>
  </si>
  <si>
    <t xml:space="preserve">Roztřídění a ekologická likvidace původní technologie </t>
  </si>
  <si>
    <t>kontejner</t>
  </si>
  <si>
    <t>Dodávka celkem</t>
  </si>
  <si>
    <t>Demontáže celkem</t>
  </si>
  <si>
    <t>Montáže celkem</t>
  </si>
  <si>
    <t xml:space="preserve">Celkem za část technologie bez DPH </t>
  </si>
  <si>
    <t>Celkem za část technologie včetně DPH 21%</t>
  </si>
  <si>
    <t>Výkaz výměr -  plynovod</t>
  </si>
  <si>
    <t>Příloha č.2</t>
  </si>
  <si>
    <t>Plynová kotelna Ve Smečkách 801/33</t>
  </si>
  <si>
    <t>Dodavatel</t>
  </si>
  <si>
    <t>Před započetím prací uzavřít HUP pro kotelnu a prověřit těsnost, vyčistit filtr</t>
  </si>
  <si>
    <t>Venkovní část plynovodu</t>
  </si>
  <si>
    <r>
      <t xml:space="preserve">Trubky ocelové bezešvé mat. 11353.0 povlakované typ Bralen;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family val="2"/>
        <charset val="238"/>
      </rPr>
      <t>133/4,5, včetně tvarovek</t>
    </r>
  </si>
  <si>
    <t>Arcelor mittal</t>
  </si>
  <si>
    <t>Signalizační drát CY 6 mm2</t>
  </si>
  <si>
    <t>Reflexní folie, šířka 30 cm</t>
  </si>
  <si>
    <t>Potrubí osazené v zemi musí být v provedení s izolací proti zemní vlhkosti, a musí mít atest vhodnosti. Doizolování spojů bude provedeno dle postupů určených výrobcem potrubí.</t>
  </si>
  <si>
    <t>Nátěrové hmoty, základní a 2x vrchní žlutá , včetně spotřebního materiálu</t>
  </si>
  <si>
    <t>Vnitřní část plynovodu</t>
  </si>
  <si>
    <t>Plynoměr ELSTER G65, DN 50, použit stávající</t>
  </si>
  <si>
    <t>Pražská plynárenská</t>
  </si>
  <si>
    <t>Impulsní snímač spotřeby zemního plynu pro G65</t>
  </si>
  <si>
    <t>Přepočítávač plynu Elcor 94, použit stávající</t>
  </si>
  <si>
    <t>Dvoucestné klapky se servopohony  -   dodává M+R</t>
  </si>
  <si>
    <t>Uzavírací mezipřírubová klapka plynu bude (DN100,PN6), osazeno 2 ks servopohonů s havarijní uzavírací funkcí - pouze montáž</t>
  </si>
  <si>
    <t>ABO VALVE 913B-100- + Belimo EF230A</t>
  </si>
  <si>
    <t>Mezipřírubová klapka, DN100, medium plyn, včetně protipřírub</t>
  </si>
  <si>
    <t>G610B-G0100</t>
  </si>
  <si>
    <t>Kulový kohout s oboustranně vnitř. závity, plnoprůtokový, ovládání žlutou páčkou, niklovaný, PN 42, pro teploty max 185, dimenze G 1/2"</t>
  </si>
  <si>
    <t>Giacomini R950</t>
  </si>
  <si>
    <t>Kulový kohout s oboustranně vnitř. závity, plnoprůtokový, ovládání žlutou páčkou, niklovaný, PN 42, pro teploty max 185, dimenze G 2"</t>
  </si>
  <si>
    <r>
      <t xml:space="preserve">Plynový filtr, odlučivost 50 </t>
    </r>
    <r>
      <rPr>
        <sz val="10"/>
        <rFont val="Calibri"/>
        <family val="2"/>
        <charset val="238"/>
      </rPr>
      <t>µ</t>
    </r>
    <r>
      <rPr>
        <sz val="10"/>
        <rFont val="Arial CE"/>
        <family val="2"/>
        <charset val="238"/>
      </rPr>
      <t>m, dimenze G 2", Hutira GF050</t>
    </r>
  </si>
  <si>
    <t>Hutira GF050</t>
  </si>
  <si>
    <t>Připojovací šroubení mosazné přímé 2"</t>
  </si>
  <si>
    <t>Vzorkovací kulový kohout plynový GPL přímý vnitřní závit 1/2"</t>
  </si>
  <si>
    <t>Manometr sada: Manometr 0 - 6 kPa, typ 313/311 D 160;                           Kondenzační smyčka manometrová zahnutá 137531.1;                                                  Manometrová přípojka M 20 x 1,5;  137520.1;                                    Manometrový kohout uzavírací 137510,5 třícestný;                                 Manometrové těsnění A1, hliníkové 137540</t>
  </si>
  <si>
    <t>Trubky ocelové hladké závitové mat. 11353.0;  1/2"</t>
  </si>
  <si>
    <t>Trubky ocelové hladké závitové mat. 11353.0;  3/4"</t>
  </si>
  <si>
    <t>Trubky ocelové hladké závitové mat. 11353.0;  1"</t>
  </si>
  <si>
    <t>Trubky ocelové hladké závitové mat. 11353.0;  2"</t>
  </si>
  <si>
    <t>Trubka ocelová bezešvé 11353 Ø 89/3,6</t>
  </si>
  <si>
    <r>
      <t xml:space="preserve">Trubky ocelové bezešvé  mat. 11353.0;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family val="2"/>
        <charset val="238"/>
      </rPr>
      <t>108/4</t>
    </r>
  </si>
  <si>
    <r>
      <t xml:space="preserve">Trubky ocelové bezešvé mat. 11353.0;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family val="2"/>
        <charset val="238"/>
      </rPr>
      <t>133/4,5</t>
    </r>
  </si>
  <si>
    <r>
      <t xml:space="preserve">Trubky ocelové bezešvé mat. 11353.0;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family val="2"/>
        <charset val="238"/>
      </rPr>
      <t>159/4,5</t>
    </r>
  </si>
  <si>
    <t>Dno  159/4,5</t>
  </si>
  <si>
    <t>Trubkové přechody bezešvé PN 40, ČSN 132380, jakost 12021.1, kolena varná, závitové přivařovací kusy, jednostranné závity a ostatní tvarovky, dle potřeb montážní firmy</t>
  </si>
  <si>
    <r>
      <t xml:space="preserve">Chráničky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family val="2"/>
        <charset val="238"/>
      </rPr>
      <t>219/4,5</t>
    </r>
  </si>
  <si>
    <t>Montážní systémy pro instalace, dle potřeb</t>
  </si>
  <si>
    <t xml:space="preserve">Vybavení kotelny </t>
  </si>
  <si>
    <t>přenosný hasicí přístroj PHP s náplní CO2 – 5kg;
pěnotvorný prostředek, nebo vhodný detektor pro kontrolu těsnosti spojů;
lékárnička pro první pomoc;
bateriová svítilna;
přenosný detektor úniku plynu
detektor CO</t>
  </si>
  <si>
    <t>Tlaková zkouška plynovodu, výchozí revize</t>
  </si>
  <si>
    <t>Seznam požadovaných dokladů po výměně technologie kotelny</t>
  </si>
  <si>
    <t xml:space="preserve"> - revizní knihy pro jednotlivé kotle č. K1 až Kx
- protokol o vpuštění plynu ze dne …
- zpráva o výchozí revizi plynového zařízení a protokol o pevnosti a těsnosti plynovodů
- revizní zpráva o spalinové cestě vč. Technické zprávy
- zpráva o revizi elektrické instalace  viz dodávka M+R
- zápis o uvedení kotlů do provozu obsahující údaje o provedených zkouškách a nastavení bezpečnostních a havarijních prvků kotle, údaje o změřeném obsahu CO, autorizované měření spalin
- zpráva o proplachu v rekonstruovaných rozvodech studené a teplé vody
- zpráva o proplachu v rekonstruovaných rozvodech ÚT
- protokol o tlakové zkoušce rozvodů SV, TV a ÚT
- protokol o provedené topné zkoušce (24 hodin ventily naplno, čerpadla v provozu po 24 hodin. Součástí zkoušky je hydraulické vyvážení soustavy)
- protokol o nastavení vyvažovacích prvků s uvedením skutečných hodnot
- protokol o provozní 72 hodinové zkoušce bez provozních přestávek
- protokol o předepsané kvalitě vody v topném systému
- protokol o vyčištění filtrů po zkouškách
- protokol o autorizovaném měření plynných emisí (CO a Nox v komíně, účinnosti), o kontrole a čištění spalinové cesty
- revizní zpráva spalinové cesty
- prohlášení o likvidaci a uložení odpadů (nebezpečných, stavebních, kovů)
- prohlášení o ponechaných starých zařízeních na kotelně
- Zápis o odborné prohlídce kotelny.  Vyhl. 91/1993 Sb. §16 
- Provozní řád kotelny.  Vyhláška 91/93 Sb. § 10 - úprava stávajícího zajišťuje provozovatel
- Zápis o kontrole hasicích přístrojů. Vyhl. 246/2001 Sb  
- Návody k obsluze plynových spotřebičů
- Protokol o kalibraci stabilního detektoru CH4.
- Výchozí revize tlakových nádob. ČSN 69 0012, čl.90
- Pasport tlakových nádob. ČSN 69 0010 část 7.2., ČSN 69 0012 čl.26</t>
  </si>
  <si>
    <t>Dodávka</t>
  </si>
  <si>
    <t xml:space="preserve">Montáže </t>
  </si>
  <si>
    <t>Celkem za část plynovodu bez DPH</t>
  </si>
  <si>
    <t>DPH 21%</t>
  </si>
  <si>
    <t>Celkem za část plynovodu včetně DPH 21%</t>
  </si>
  <si>
    <t>Kódové označení</t>
  </si>
  <si>
    <t>1. Příslušenství De Dietrich</t>
  </si>
  <si>
    <t>Počet</t>
  </si>
  <si>
    <t>Jed. cena</t>
  </si>
  <si>
    <t>AD249</t>
  </si>
  <si>
    <t>AD249, příslušenství pro 1 směšovací okruh</t>
  </si>
  <si>
    <t>AD281</t>
  </si>
  <si>
    <t>VM iSystem, regulátor pro 2 směšovací okruhy</t>
  </si>
  <si>
    <t>VM iSystem, regulátor pro 2 směšovací okruhy již instalovaný v okruhu katakomb</t>
  </si>
  <si>
    <t>AD 218, čidlo teploty výstupní z kotlů, včetně jímky</t>
  </si>
  <si>
    <t>AD 212, čidlo teploty do AKU nádrže</t>
  </si>
  <si>
    <t>Čidlo venkovní teploty, součást dodávky kotle K1 vč. regulátoru I systém</t>
  </si>
  <si>
    <t>6.1, 7.1, 9.1</t>
  </si>
  <si>
    <t>AD 199, čidlo teploty pro ÚT4, 6, 9</t>
  </si>
  <si>
    <t xml:space="preserve">AD 199, čidlo teploty </t>
  </si>
  <si>
    <t>WX1</t>
  </si>
  <si>
    <t>AD124, RX kabel komunikace kotlů</t>
  </si>
  <si>
    <t>WX2</t>
  </si>
  <si>
    <t xml:space="preserve">AD134, RX kabel komunikace regulátoru VM iSystem ÚT6, 9 </t>
  </si>
  <si>
    <t>AD134, RX kabel komunikace regulátoru VM iSystem přípravou TV</t>
  </si>
  <si>
    <t>WX3</t>
  </si>
  <si>
    <t>AD134, RX kabel komunikace regulátoru VM iSystem Katakomb, včetně úpravy na příslušnou délku cca 70 m</t>
  </si>
  <si>
    <t>2. Čidla / Akční členy</t>
  </si>
  <si>
    <t>0.1</t>
  </si>
  <si>
    <t>625.974, Huba Control, tlakový spínač, 100 / 600 kPa</t>
  </si>
  <si>
    <t>105836, Huba Control, kryt tlakového spínače</t>
  </si>
  <si>
    <t>0.2, 1.0</t>
  </si>
  <si>
    <r>
      <t>Regulátor teploty, 0 / +40</t>
    </r>
    <r>
      <rPr>
        <b/>
        <sz val="8"/>
        <rFont val="Arial"/>
        <family val="2"/>
        <charset val="238"/>
      </rPr>
      <t>°</t>
    </r>
    <r>
      <rPr>
        <sz val="8"/>
        <rFont val="Arial"/>
        <family val="2"/>
        <charset val="238"/>
      </rPr>
      <t>C, obj.č. 405 611 136 013, kontakt typ A</t>
    </r>
  </si>
  <si>
    <t>0.3</t>
  </si>
  <si>
    <t>R247, čidlo zaplavení</t>
  </si>
  <si>
    <t>0.4</t>
  </si>
  <si>
    <t>XALJ 178, tlačítkový ovladač červený s aretací v krabici, 1 kontakt VYP</t>
  </si>
  <si>
    <t>0.5</t>
  </si>
  <si>
    <t>DHP4 CO, dvoustupňový detektor koncentrace plynu, médium CO</t>
  </si>
  <si>
    <t>0.6</t>
  </si>
  <si>
    <t>DHP4, CH4 dvoustupňový detektor koncentrace plynu, médium zemní plyn</t>
  </si>
  <si>
    <t>0.7</t>
  </si>
  <si>
    <t>DHP4s, přídavný detektor koncentrace plynu, médium zemní plyn</t>
  </si>
  <si>
    <t>0.8</t>
  </si>
  <si>
    <t>Stanice Pneumatex, součást dodávky technologie</t>
  </si>
  <si>
    <t>0.9</t>
  </si>
  <si>
    <t>ABO VALVE 913B-100, DN100, klapka přívodu plynu</t>
  </si>
  <si>
    <t>DBK-2xEF, montážní sada pro osazení servopohonu</t>
  </si>
  <si>
    <t>EF230A, servopohon se zpětnou pružinou, napětí 230V AC</t>
  </si>
  <si>
    <r>
      <t>RAM-TW.2000M, +17 / +90</t>
    </r>
    <r>
      <rPr>
        <b/>
        <sz val="8"/>
        <rFont val="Arial"/>
        <family val="2"/>
        <charset val="238"/>
      </rPr>
      <t>°</t>
    </r>
    <r>
      <rPr>
        <sz val="8"/>
        <rFont val="Arial"/>
        <family val="2"/>
        <charset val="238"/>
      </rPr>
      <t>C, termostat příložný</t>
    </r>
  </si>
  <si>
    <t xml:space="preserve"> 5.2, 9.2</t>
  </si>
  <si>
    <t>VXF32.65-63, regulační armatura, DN65, Kvs 63 m3/h</t>
  </si>
  <si>
    <t>SKB32.50, servopohon 3-bodový, napětí 230V</t>
  </si>
  <si>
    <t>3.2, 4.2</t>
  </si>
  <si>
    <t>VXF32.25-10, regulační armatura, DN25, Kvs 10 m3/h</t>
  </si>
  <si>
    <t>SKD32.50, servopohon 3-bodový, napětí 230V</t>
  </si>
  <si>
    <t>6.2</t>
  </si>
  <si>
    <t>VXF32.25-6.3, regulační armatura, DN25, Kvs 6,3 m3/h</t>
  </si>
  <si>
    <t>7.2</t>
  </si>
  <si>
    <t>VXF32.40-25, regulační armatura, DN40, Kvs 25 m3/h</t>
  </si>
  <si>
    <t>3. Rozvaděč RA01</t>
  </si>
  <si>
    <t>RA01</t>
  </si>
  <si>
    <t>Rozvaděčová skříň 600x1000x250 včetně montážního plechu</t>
  </si>
  <si>
    <t>PVA</t>
  </si>
  <si>
    <t>PVA82.3/230, poruchová signalizace</t>
  </si>
  <si>
    <t>PVA, rámeček pro poruchovou signalizaci PVA82.3/230</t>
  </si>
  <si>
    <t>HR1</t>
  </si>
  <si>
    <t>Doutnavka 230V AC, zelená</t>
  </si>
  <si>
    <t>SA1</t>
  </si>
  <si>
    <t>Otočný ovladač 2-polohový, bílý, 1x kontakt ZAP</t>
  </si>
  <si>
    <t>SB1</t>
  </si>
  <si>
    <t>Tlačítkový ovladač zelený, 1x kontakt ZAP</t>
  </si>
  <si>
    <t xml:space="preserve">SM1 </t>
  </si>
  <si>
    <t>Otočný ovladač 2-polohový, bílý, 2x kontakt ZAP</t>
  </si>
  <si>
    <t>SM2 - 9</t>
  </si>
  <si>
    <t>Otočný ovladač 3-polohový, bílý, 2x kontakt ZAP</t>
  </si>
  <si>
    <t>AR1</t>
  </si>
  <si>
    <t>2. pólový vypínač, 230V AC, 32A</t>
  </si>
  <si>
    <t>FU1, 2, 3, 4, 05, 06</t>
  </si>
  <si>
    <t>Svorka pojistková 230V</t>
  </si>
  <si>
    <t>FB09, 4, FM1, F1, 2</t>
  </si>
  <si>
    <t>Jistič 6A/1/B</t>
  </si>
  <si>
    <t>FM2, 5, 7, 9, 11, 12</t>
  </si>
  <si>
    <t>Jistič 4A 1/C</t>
  </si>
  <si>
    <t>FM3, 4, 6, 8</t>
  </si>
  <si>
    <t>Jistič 2A 1/C</t>
  </si>
  <si>
    <t>FB1, 2, 3, FL1, FR2</t>
  </si>
  <si>
    <t>Jistič 10A/1/B</t>
  </si>
  <si>
    <t>FB5, FR1</t>
  </si>
  <si>
    <t>Proudový chránič 6A/2/0,03A</t>
  </si>
  <si>
    <t>FB08</t>
  </si>
  <si>
    <t>Proudový chránič 10A/2/0,03A</t>
  </si>
  <si>
    <t>FL2</t>
  </si>
  <si>
    <t>Proudový chránič 16A/2/0,03A</t>
  </si>
  <si>
    <t>GSM</t>
  </si>
  <si>
    <t>GSM komunikátor 2DI, včetně napaječe  (SIM kartu si zajistí uživatel)</t>
  </si>
  <si>
    <t>KB1, 2, KP1, 2, K08 KM3 - 12</t>
  </si>
  <si>
    <t>Relé, 6A, cívka 230V, 2x kontakt P, včetně patice</t>
  </si>
  <si>
    <t>KM1, 2, KB3</t>
  </si>
  <si>
    <t>Výkonové relé 6A, cívka 230V, 1x kontakt ZAP</t>
  </si>
  <si>
    <t>Zásuvka 230V AC, 16A, montáž na DIN lištu</t>
  </si>
  <si>
    <t>Vnitřní svítidlo rozvaděče 230V AC</t>
  </si>
  <si>
    <t>Dveřní kontakt 230V AC, 10A</t>
  </si>
  <si>
    <t>Sběrnice, Řadové svorky, Pomocný materiál, Zapojení rozvaděče</t>
  </si>
  <si>
    <t>4. Seznam kabelů</t>
  </si>
  <si>
    <t>WR01</t>
  </si>
  <si>
    <t>CYKY-J 3x6 : Přívod pro rozvaděč RA01</t>
  </si>
  <si>
    <t>WB1</t>
  </si>
  <si>
    <t>CYKY-J 3x1,5 : Kotel K1, silový přívod</t>
  </si>
  <si>
    <t>WB2</t>
  </si>
  <si>
    <t>CYKY-J 3x1,5 : Kotel K2, silový přívod</t>
  </si>
  <si>
    <t>WB3</t>
  </si>
  <si>
    <t>CYKY-J 3x1,5 : Stanice FWPC</t>
  </si>
  <si>
    <t>WB4</t>
  </si>
  <si>
    <t>CYKY-J 3x1,5 : Regulátor VM iSystem</t>
  </si>
  <si>
    <t>WB5</t>
  </si>
  <si>
    <t>CYKY-J 3x1,5 : Zásuvka pro DEM, demineralizační zařízení</t>
  </si>
  <si>
    <t>WS1</t>
  </si>
  <si>
    <t>CYSY-J 2x0,75 : Kotel K1, povolení provozu</t>
  </si>
  <si>
    <t>WS2</t>
  </si>
  <si>
    <t>CYSY-J 7x0,75 : Kotel K1, ovládání čerpadel</t>
  </si>
  <si>
    <t>WS3</t>
  </si>
  <si>
    <t>CYSY-J 4x0,75 : Kotel K2, ovládání čerpadel</t>
  </si>
  <si>
    <t>WS4</t>
  </si>
  <si>
    <t>CYSY-J 2x0,75 : Regulátor VM iSystem, ovládání čerpadel</t>
  </si>
  <si>
    <t>WM1</t>
  </si>
  <si>
    <t>CYKY-J 3x1,5 : M1 - Ventilátor kotelna</t>
  </si>
  <si>
    <t>WM2</t>
  </si>
  <si>
    <t>CYSY-J 3x1 : M2 - Čerpadlo ohřev TUV</t>
  </si>
  <si>
    <t>WMB3</t>
  </si>
  <si>
    <t>CYSY-J 5x1 : M3 - Čerpadlo ÚT1 - větev "D" silový přívod + porucha</t>
  </si>
  <si>
    <t>WMS3</t>
  </si>
  <si>
    <t>J-Y(St)Y 1x2x0,8 : M3 - Čerpadlo ÚT1 - větev "D" ovládání start / stop</t>
  </si>
  <si>
    <t>WMB4</t>
  </si>
  <si>
    <t>CYSY-J 5x1 : M4 - Čerpadlo ÚT2 - větev "B" silový přívod + porucha</t>
  </si>
  <si>
    <t>WMS4</t>
  </si>
  <si>
    <t>J-Y(St)Y 1x2x0,8 : M4 - Čerpadlo ÚT2 - větev "B" ovládání start / stop</t>
  </si>
  <si>
    <t>WMB5</t>
  </si>
  <si>
    <t>CYSY-J 5x1 : M5 - Čerpadlo ÚT3 - větev "C" silový přívod + porucha</t>
  </si>
  <si>
    <t>WMS5</t>
  </si>
  <si>
    <t>J-Y(St)Y 1x2x0,8 : M5 - Čerpadlo ÚT3 - větev "C" ovládání start / stop</t>
  </si>
  <si>
    <t>WMB6</t>
  </si>
  <si>
    <t>CYSY-J 5x1 : M6 - Čerpadlo ÚT4 - větev "E" silový přívod + porucha</t>
  </si>
  <si>
    <t>WMS6</t>
  </si>
  <si>
    <t>J-Y(St)Y 1x2x0,8 : M6 - Čerpadlo ÚT4 - větev "E" ovládání start / stop</t>
  </si>
  <si>
    <t>WMB7</t>
  </si>
  <si>
    <t>CYSY-J 5x1 : M7 - Čerpadlo ÚT6 - větev "C1" silový přívod + porucha</t>
  </si>
  <si>
    <t>WMS7</t>
  </si>
  <si>
    <t>J-Y(St)Y 1x2x0,8 : M7 - Čerpadlo ÚT6 - větev "C1" ovládání start / stop</t>
  </si>
  <si>
    <t>WMB8</t>
  </si>
  <si>
    <t>CYSY-J 5x1 : M8 - Čerpadlo TV VZT - větev "TV7" silový přívod + porucha</t>
  </si>
  <si>
    <t>WMS8</t>
  </si>
  <si>
    <t>J-Y(St)Y 1x2x0,8 : M8 - Čerpadlo TV VZT - větev "TV7" ovládání start / stop</t>
  </si>
  <si>
    <t>WMB9</t>
  </si>
  <si>
    <t>CYSY-J 5x1 : M9 - Čerpadlo ÚT9 - větev "A" silový přívod + porucha</t>
  </si>
  <si>
    <t>WMS9</t>
  </si>
  <si>
    <t>J-Y(St)Y 1x2x0,8 : M9 - Čerpadlo ÚT9 - větev "A" ovládání start / stop</t>
  </si>
  <si>
    <t>WMB11</t>
  </si>
  <si>
    <t>CYSY-J 5x1 : M11 - Čerpadlo kotel K1 silový přívod + porucha</t>
  </si>
  <si>
    <t>WMS11</t>
  </si>
  <si>
    <t>J-Y(St)Y 1x2x0,8 : M11 - Čerpadlo kotel K1 ovládání start / stop</t>
  </si>
  <si>
    <t>WY11</t>
  </si>
  <si>
    <t>J-Y(St)Y 1x2x0,8 : M11 - Čerpadlo kotel K1 řízení otáček</t>
  </si>
  <si>
    <t>WMB12</t>
  </si>
  <si>
    <t>CYSY-J 5x1 : M12 - Čerpadlo kotel K1 silový přívod + porucha</t>
  </si>
  <si>
    <t>WMS12</t>
  </si>
  <si>
    <t>J-Y(St)Y 1x2x0,8 : M12 - Čerpadlo kotel K1 ovládání start / stop</t>
  </si>
  <si>
    <t>WY12</t>
  </si>
  <si>
    <t>J-Y(St)Y 1x2x0,8 : M12 - Čerpadlo kotel K1 řízení otáček</t>
  </si>
  <si>
    <t>WS01</t>
  </si>
  <si>
    <t>CYSY-J 3x0,5 : 0.1 - Tlak TV</t>
  </si>
  <si>
    <t>WS02</t>
  </si>
  <si>
    <t>CYSY-J 3x0,5 : 0.2 - Kotelna prostorová teplota</t>
  </si>
  <si>
    <t>WS03</t>
  </si>
  <si>
    <t>CYSY-J 2x0,5 : 0.3 - Kotelna čidlo zaplavení</t>
  </si>
  <si>
    <t>WS04</t>
  </si>
  <si>
    <t>CYSY-J 3x0,5 : 0.4 - Kotelna stop tlačítko</t>
  </si>
  <si>
    <t>WB05</t>
  </si>
  <si>
    <t>CYSY-J 3x0,5 : 0.5 - Detektor koncentrace CO kotelna, silový přívod</t>
  </si>
  <si>
    <t>WS05</t>
  </si>
  <si>
    <t>CYSY-J 2x0,5 : 0.5 - Detektor koncentrace CO kotelna, výstupy</t>
  </si>
  <si>
    <t>WB06</t>
  </si>
  <si>
    <t>CYSY-J 3x0,5 : 0.6 - Detektor koncentrace CH4 kotle K1 K2, silový přívod</t>
  </si>
  <si>
    <t>WS06</t>
  </si>
  <si>
    <t>CYSY-J 4x0,5 : 0.6 - Detektor koncentrace CH4 kotel K1 K2, výstupy</t>
  </si>
  <si>
    <t>WS07</t>
  </si>
  <si>
    <t>J-Y(St)Y 2x2x0,8 : 0.7 - Přídavný detektor koncentrace CH4, ventil přívod plynu</t>
  </si>
  <si>
    <t>WB08</t>
  </si>
  <si>
    <t>CYKY-J 3x1,5 : 0.8 - Zásuvka pro stanici Pneumatex</t>
  </si>
  <si>
    <t>WS08</t>
  </si>
  <si>
    <t>CYSY-J 2x0,5 : 0.8 - Stanice Pneumatex, porucha</t>
  </si>
  <si>
    <t>WS09</t>
  </si>
  <si>
    <t>CYKY-J 3x1,5 : 0.9 - Ventil přívod plynu</t>
  </si>
  <si>
    <t>WS10</t>
  </si>
  <si>
    <t>CYKY-J 3x1,5 : 1.0 - Kotelna prostorová teplota</t>
  </si>
  <si>
    <t>WS11</t>
  </si>
  <si>
    <t>J-Y(St)Y 1x2x0,8 : 1.1 - Teplota TV výstup anuloid</t>
  </si>
  <si>
    <t>WS21</t>
  </si>
  <si>
    <t>J-Y(St)Y 1x2x0,8 : 2.1 - Teplota TUV v AKU nádrži</t>
  </si>
  <si>
    <t>WS22</t>
  </si>
  <si>
    <t>CYSY-J 3x1 : 2.2 - Teplota TUV náběh cirkulace</t>
  </si>
  <si>
    <t>WS30</t>
  </si>
  <si>
    <t>J-Y(St)Y 2x2x0,8 : 3.0 - Venkovní teplota Sever</t>
  </si>
  <si>
    <t>WS31</t>
  </si>
  <si>
    <t>J-Y(St)Y 1x2x0,8 : 3.1 - ÚT1 - větev "D" teplota náběh</t>
  </si>
  <si>
    <t>WS32</t>
  </si>
  <si>
    <t>CYSY-J 4x0,75 : 3.2 - ÚT1 - větev "D" regulační armatura</t>
  </si>
  <si>
    <t>WS41</t>
  </si>
  <si>
    <t>J-Y(St)Y 1x2x0,8 : 4.1 - ÚT2 - větev "B" teplota náběh</t>
  </si>
  <si>
    <t>WS42</t>
  </si>
  <si>
    <t>CYSY-J 4x0,75 : 4.2 - ÚT2 - větev "B" regulační armatura</t>
  </si>
  <si>
    <t>WS51</t>
  </si>
  <si>
    <t>J-Y(St)Y 1x2x0,8 : 5.1 - ÚT3 - větev "C" teplota náběh</t>
  </si>
  <si>
    <t>WS52</t>
  </si>
  <si>
    <t>CYSY-J 4x0,75 : 5.2 - ÚT3 - větev "C" regulační armatura</t>
  </si>
  <si>
    <t>WS61</t>
  </si>
  <si>
    <t>J-Y(St)Y 1x2x0,8 : 6.1 - ÚT4 - větev "E" teplota náběh</t>
  </si>
  <si>
    <t>WS62</t>
  </si>
  <si>
    <t>CYSY-J 4x0,75 : 6.2 - ÚT4 - větev "E" regulační armatura</t>
  </si>
  <si>
    <t>WS71</t>
  </si>
  <si>
    <t>J-Y(St)Y 1x2x0,8 : 7.1 - ÚT6 - větev "C1" teplota náběh</t>
  </si>
  <si>
    <t>WS72</t>
  </si>
  <si>
    <t>CYSY-J 4x0,75 : 7.2 - ÚT6 - větev "C1" regulační armatura</t>
  </si>
  <si>
    <t>WS91</t>
  </si>
  <si>
    <t>J-Y(St)Y 1x2x0,8 : 9.1 - ÚT9 - větev "A" teplota náběh</t>
  </si>
  <si>
    <t>WS92</t>
  </si>
  <si>
    <t>CYSY-J 4x0,75 : 9.2 - ÚT9 - větev "A" regulační armatura</t>
  </si>
  <si>
    <t xml:space="preserve">LAM DP 2x2x0,8 : Bus - Regulátor VM iSystém, Suterén, Katakomby </t>
  </si>
  <si>
    <t>5. Elektroinstalace</t>
  </si>
  <si>
    <t>Zářivkové průmyslové svítidlo, 2x58W, IP54</t>
  </si>
  <si>
    <t>Zářivková trubice 58W</t>
  </si>
  <si>
    <t>Startér 18-65W</t>
  </si>
  <si>
    <t>1. pólový vypínač, 10A, 230V, montáž na povrch, IP44</t>
  </si>
  <si>
    <t>Zásuvka, 16A, 230V, montáž na povrch, IP44 ( 2x el.instalace, 2x technologie )</t>
  </si>
  <si>
    <t>Svorkovnicová krabice, 10A, 230V, montáž na povrch, IP44</t>
  </si>
  <si>
    <t>CYKY-J 3x1,5 : Osvětlení svítidla</t>
  </si>
  <si>
    <t>CYKY-J 2x1,5 : Osvětlení vypínač</t>
  </si>
  <si>
    <t>CYKY-J 3x2,5 : Zásuvky 230V</t>
  </si>
  <si>
    <t>Vodič CY 4 mm2 : Ochranné pospojování</t>
  </si>
  <si>
    <t>Svorka ZSA 16 včetně Cu pásku : Ochranné pospojení</t>
  </si>
  <si>
    <t>6. Související dodávky</t>
  </si>
  <si>
    <t>Demontáž stávajícího zařízení včetně likvidace</t>
  </si>
  <si>
    <t>Montáž kabelových tras, Zapojení přístrojů, Ochranné pospojení</t>
  </si>
  <si>
    <t>Nastavení programového vybavení regulace De Dietrich</t>
  </si>
  <si>
    <t>Oživování a test 1:1</t>
  </si>
  <si>
    <t>Komplexní zkoušky</t>
  </si>
  <si>
    <t>Jednorázové zaškolení obsluhy</t>
  </si>
  <si>
    <t>Výchozí revize, včetně revizní zprávy</t>
  </si>
  <si>
    <t>Doprava materiálu na stavbu</t>
  </si>
  <si>
    <t>Režie</t>
  </si>
  <si>
    <t>Dokumentace skutečného stavu</t>
  </si>
  <si>
    <t>Cena za realizaci celkem bez % sazby DPH</t>
  </si>
  <si>
    <r>
      <t xml:space="preserve">Proti požární těsnění prostupů
a/ realizací požárně bezpečnostního zařízení – výrobku (systému) požární přepážky nebo ucpávky, nebo
b/ dotěsněním </t>
    </r>
    <r>
      <rPr>
        <b/>
        <sz val="10"/>
        <rFont val="Arial"/>
        <family val="2"/>
        <charset val="238"/>
      </rPr>
      <t>(dozděním, dobetonováním)</t>
    </r>
    <r>
      <rPr>
        <sz val="10"/>
        <rFont val="Arial"/>
        <family val="2"/>
        <charset val="238"/>
      </rPr>
      <t xml:space="preserve"> hmotami třídy reakce na oheň A1 nebo A2 v celé tloušťce konstrukce a to pouze pokud se nejedná o prostupy konstrukcemi okolo chráněných únikových cest a zároveň pouze v případech specifikovaných dále. Všechny prostupy budou řádně označeny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</si>
</sst>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7">
    <numFmt numFmtId="5" formatCode="#,##0\ &quot;Kč&quot;;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zł&quot;_-;\-* #,##0\ &quot;zł&quot;_-;_-* &quot;-&quot;\ &quot;zł&quot;_-;_-@_-"/>
    <numFmt numFmtId="169" formatCode="_-* #,##0&quot; zł&quot;_-;\-* #,##0&quot; zł&quot;_-;_-* &quot;- zł&quot;_-;_-@_-"/>
    <numFmt numFmtId="170" formatCode="_-* #,##0\ _z_ł_-;\-* #,##0\ _z_ł_-;_-* &quot;-&quot;\ _z_ł_-;_-@_-"/>
    <numFmt numFmtId="171" formatCode="_-* #,##0\ _z_ł_-;\-* #,##0\ _z_ł_-;_-* &quot;- &quot;_z_ł_-;_-@_-"/>
    <numFmt numFmtId="172" formatCode="_-* #,##0.00\ _z_ł_-;\-* #,##0.00\ _z_ł_-;_-* &quot;-&quot;??\ _z_ł_-;_-@_-"/>
    <numFmt numFmtId="173" formatCode="_-* #,##0.00\ _z_ł_-;\-* #,##0.00\ _z_ł_-;_-* \-??\ _z_ł_-;_-@_-"/>
    <numFmt numFmtId="174" formatCode="_-* #,##0.00\ &quot;zł&quot;_-;\-* #,##0.00\ &quot;zł&quot;_-;_-* &quot;-&quot;??\ &quot;zł&quot;_-;_-@_-"/>
    <numFmt numFmtId="175" formatCode="_-* #,##0.00&quot; zł&quot;_-;\-* #,##0.00&quot; zł&quot;_-;_-* \-??&quot; zł&quot;_-;_-@_-"/>
    <numFmt numFmtId="176" formatCode="_-&quot;$&quot;* #,##0_-;\-&quot;$&quot;* #,##0_-;_-&quot;$&quot;* &quot;-&quot;_-;_-@_-"/>
    <numFmt numFmtId="177" formatCode="&quot;$&quot;#,##0.00;[Red]\-&quot;$&quot;#,##0.00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  <numFmt numFmtId="180" formatCode="_ * #,##0_ ;_ * \-#,##0_ ;_ * &quot;-&quot;_ ;_ @_ "/>
    <numFmt numFmtId="181" formatCode="_ * #,##0.00_ ;_ * \-#,##0.00_ ;_ * &quot;-&quot;??_ ;_ @_ "/>
    <numFmt numFmtId="182" formatCode="#,##0\ [$Kč-405];\-#,##0\ [$Kč-405]"/>
    <numFmt numFmtId="183" formatCode="0.0000"/>
    <numFmt numFmtId="184" formatCode="#,##0.0_);[Red]\(#,##0.0\)"/>
    <numFmt numFmtId="185" formatCode="&quot;$&quot;#,##0_);\(&quot;$&quot;#,##0\)"/>
    <numFmt numFmtId="186" formatCode="#,##0.0_);\(#,##0.0\)"/>
    <numFmt numFmtId="187" formatCode="_(* #,##0.0000_);_(* \(#,##0.0000\);_(* &quot;-&quot;??_);_(@_)"/>
    <numFmt numFmtId="188" formatCode="0.00000&quot;  &quot;"/>
    <numFmt numFmtId="189" formatCode="###0;[Red]\-###0"/>
    <numFmt numFmtId="190" formatCode="_-* #,##0.00\ &quot;$&quot;_-;\-* #,##0.00\ &quot;$&quot;_-;_-* &quot;-&quot;??\ &quot;$&quot;_-;_-@_-"/>
    <numFmt numFmtId="191" formatCode="0.0%;\(0.0%\)"/>
    <numFmt numFmtId="192" formatCode="&quot;$&quot;#,##0.00"/>
    <numFmt numFmtId="193" formatCode="#,##0.00\ &quot;Kč&quot;"/>
    <numFmt numFmtId="194" formatCode="_ * #,##0.00_)&quot;L&quot;_ ;_ * \(#,##0.00\)&quot;L&quot;_ ;_ * &quot;-&quot;??_)&quot;L&quot;_ ;_ @_ "/>
    <numFmt numFmtId="195" formatCode="&quot;$&quot;#,##0_);[Red]\(&quot;$&quot;#,##0\)"/>
    <numFmt numFmtId="196" formatCode="&quot;$&quot;#,##0.00_);[Red]\(&quot;$&quot;#,##0.00\)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199" formatCode="\$#,##0\ ;\(\$#,##0\)"/>
    <numFmt numFmtId="200" formatCode="0.0#"/>
    <numFmt numFmtId="201" formatCode="_-* #,##0.00\ _K_č_-;\-* #,##0.00\ _K_č_-;_-* \-??\ _K_č_-;_-@_-"/>
    <numFmt numFmtId="202" formatCode="d\-mmm\-yy\ \ \ h:mm"/>
    <numFmt numFmtId="203" formatCode="#,##0.000_);\(#,##0.000\)"/>
    <numFmt numFmtId="204" formatCode="\ #,##0\ ;\-#,##0\ ;&quot; - &quot;;@\ "/>
    <numFmt numFmtId="205" formatCode="\ #,##0.00\ ;\-#,##0.00\ ;&quot; -&quot;#\ ;@\ "/>
    <numFmt numFmtId="206" formatCode="_-* #,##0.00\ [$€]_-;\-* #,##0.00\ [$€]_-;_-* &quot;-&quot;??\ [$€]_-;_-@_-"/>
    <numFmt numFmtId="207" formatCode="[$-405]General"/>
    <numFmt numFmtId="208" formatCode="0.E+00"/>
    <numFmt numFmtId="209" formatCode="0.0%"/>
    <numFmt numFmtId="210" formatCode="\ #,##0.00&quot; Kč &quot;;\-#,##0.00&quot; Kč &quot;;&quot; -&quot;#&quot; Kč &quot;;@\ "/>
    <numFmt numFmtId="211" formatCode="_-* #,##0.00&quot; Kč&quot;_-;\-* #,##0.00&quot; Kč&quot;_-;_-* \-??&quot; Kč&quot;_-;_-@_-"/>
    <numFmt numFmtId="212" formatCode="_-* #,##0\ _F_-;\-* #,##0\ _F_-;_-* &quot;-&quot;\ _F_-;_-@_-"/>
    <numFmt numFmtId="213" formatCode="_-* #,##0.00\ _F_-;\-* #,##0.00\ _F_-;_-* &quot;-&quot;??\ _F_-;_-@_-"/>
    <numFmt numFmtId="214" formatCode="mmm\-yy_)"/>
    <numFmt numFmtId="215" formatCode="0.00_)"/>
    <numFmt numFmtId="216" formatCode="#,##0\ ;[Red]\-#,##0\ "/>
    <numFmt numFmtId="217" formatCode="_-* #,##0_-;\-* #,##0_-;_-* &quot;-&quot;_-;_-@_-"/>
    <numFmt numFmtId="218" formatCode="0%_);[Red]\(0%\)"/>
    <numFmt numFmtId="219" formatCode="0.0%_);[Red]\(0.0%\)"/>
    <numFmt numFmtId="220" formatCode="mmm\.yy"/>
    <numFmt numFmtId="221" formatCode="0.0%;[Red]\-0.0%"/>
    <numFmt numFmtId="222" formatCode="0.00%;[Red]\-0.00%"/>
    <numFmt numFmtId="223" formatCode="#,##0.00&quot; &quot;[$Kč-405];[Red]&quot;-&quot;#,##0.00&quot; &quot;[$Kč-405]"/>
    <numFmt numFmtId="224" formatCode="#,##0\ _S_k"/>
    <numFmt numFmtId="225" formatCode="#,##0.00000000;[Red]\-#,##0.00000000"/>
    <numFmt numFmtId="226" formatCode="#,##0.000000000;[Red]\-#,##0.000000000"/>
    <numFmt numFmtId="227" formatCode="###,###,_);[Red]\(###,###,\)"/>
    <numFmt numFmtId="228" formatCode="###,###.0,_);[Red]\(###,###.0,\)"/>
    <numFmt numFmtId="229" formatCode="&quot; Ł&quot;#,##0\ ;&quot;-Ł&quot;#,##0\ ;&quot; Ł- &quot;;@\ "/>
    <numFmt numFmtId="230" formatCode="&quot; Ł&quot;#,##0.00\ ;&quot;-Ł&quot;#,##0.00\ ;&quot; Ł-&quot;#\ ;@\ "/>
    <numFmt numFmtId="231" formatCode="_-* #,##0\ &quot;z³&quot;_-;\-* #,##0\ &quot;z³&quot;_-;_-* &quot;-&quot;\ &quot;z³&quot;_-;_-@_-"/>
    <numFmt numFmtId="232" formatCode="_-* #,##0.00\ &quot;z³&quot;_-;\-* #,##0.00\ &quot;z³&quot;_-;_-* &quot;-&quot;??\ &quot;z³&quot;_-;_-@_-"/>
    <numFmt numFmtId="233" formatCode="###0_)"/>
    <numFmt numFmtId="234" formatCode="_-* #,##0.00_-;\-* #,##0.00_-;_-* &quot;-&quot;??_-;_-@_-"/>
    <numFmt numFmtId="235" formatCode="#,##0.0\ &quot;Kč&quot;"/>
  </numFmts>
  <fonts count="246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2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10"/>
      <name val="Trebuchet MS"/>
    </font>
    <font>
      <sz val="8"/>
      <color indexed="20"/>
      <name val="Trebuchet MS"/>
    </font>
    <font>
      <i/>
      <sz val="8"/>
      <color indexed="12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b/>
      <sz val="22"/>
      <color rgb="FF000000"/>
      <name val="Arial"/>
      <family val="2"/>
      <charset val="238"/>
    </font>
    <font>
      <b/>
      <sz val="2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2"/>
      <name val="Times New Roman"/>
      <family val="1"/>
    </font>
    <font>
      <sz val="10"/>
      <name val="Helv"/>
    </font>
    <font>
      <sz val="10"/>
      <name val="Arial"/>
      <family val="2"/>
    </font>
    <font>
      <sz val="10"/>
      <name val="Helv"/>
      <charset val="204"/>
    </font>
    <font>
      <sz val="10"/>
      <name val="Helv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47"/>
      <name val="Calibri"/>
      <family val="2"/>
      <charset val="238"/>
    </font>
    <font>
      <sz val="11"/>
      <name val="µ¸¿ò"/>
      <family val="3"/>
    </font>
    <font>
      <sz val="11"/>
      <color indexed="20"/>
      <name val="Calibri"/>
      <family val="2"/>
      <charset val="238"/>
    </font>
    <font>
      <b/>
      <sz val="10"/>
      <color indexed="9"/>
      <name val="Arial CE"/>
      <family val="2"/>
      <charset val="238"/>
    </font>
    <font>
      <u/>
      <sz val="10"/>
      <color indexed="14"/>
      <name val="MS Sans Serif"/>
      <family val="2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sz val="12"/>
      <name val="Tms Rmn"/>
    </font>
    <font>
      <b/>
      <sz val="11"/>
      <name val="Arial"/>
      <family val="2"/>
      <charset val="238"/>
    </font>
    <font>
      <b/>
      <sz val="10"/>
      <name val="MS Sans Serif"/>
      <family val="2"/>
      <charset val="238"/>
    </font>
    <font>
      <sz val="12"/>
      <name val="¹ÙÅÁÃ¼"/>
      <family val="1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0"/>
      <name val="Helv"/>
    </font>
    <font>
      <b/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Times New Roman"/>
      <family val="1"/>
      <charset val="238"/>
    </font>
    <font>
      <b/>
      <sz val="13"/>
      <color indexed="18"/>
      <name val="Times New Roman"/>
      <family val="1"/>
      <charset val="238"/>
    </font>
    <font>
      <b/>
      <sz val="12"/>
      <color indexed="18"/>
      <name val="Times New Roman"/>
      <family val="1"/>
      <charset val="238"/>
    </font>
    <font>
      <b/>
      <sz val="10"/>
      <color indexed="8"/>
      <name val="Arial CE"/>
      <family val="2"/>
      <charset val="238"/>
    </font>
    <font>
      <i/>
      <sz val="10"/>
      <color indexed="6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sz val="9"/>
      <name val="Arial"/>
      <family val="2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12"/>
      <name val="宋体"/>
      <charset val="134"/>
    </font>
    <font>
      <sz val="10"/>
      <color indexed="22"/>
      <name val="Arial"/>
      <family val="2"/>
      <charset val="238"/>
    </font>
    <font>
      <sz val="10"/>
      <color indexed="24"/>
      <name val="Arial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sz val="10"/>
      <name val="Times New Roman"/>
      <family val="1"/>
      <charset val="238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sz val="8"/>
      <name val="Arial"/>
      <family val="2"/>
    </font>
    <font>
      <sz val="10"/>
      <color rgb="FF000000"/>
      <name val="Arial1"/>
      <charset val="238"/>
    </font>
    <font>
      <i/>
      <sz val="11"/>
      <color indexed="23"/>
      <name val="Calibri"/>
      <family val="2"/>
      <charset val="238"/>
    </font>
    <font>
      <b/>
      <sz val="12"/>
      <name val="Arial CE"/>
      <family val="2"/>
      <charset val="238"/>
    </font>
    <font>
      <sz val="12"/>
      <color indexed="24"/>
      <name val="System"/>
      <family val="2"/>
      <charset val="238"/>
    </font>
    <font>
      <sz val="7"/>
      <color indexed="16"/>
      <name val="Arial"/>
      <family val="2"/>
    </font>
    <font>
      <b/>
      <sz val="12"/>
      <color indexed="9"/>
      <name val="Tms Rmn"/>
    </font>
    <font>
      <b/>
      <sz val="12"/>
      <name val="Helv"/>
    </font>
    <font>
      <b/>
      <sz val="12"/>
      <name val="Arial"/>
      <family val="2"/>
    </font>
    <font>
      <b/>
      <sz val="12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name val="Arial"/>
      <family val="2"/>
      <charset val="238"/>
    </font>
    <font>
      <b/>
      <sz val="24"/>
      <name val="Tahoma"/>
      <family val="2"/>
      <charset val="238"/>
    </font>
    <font>
      <b/>
      <sz val="12"/>
      <name val="HelveticaNewE"/>
      <charset val="238"/>
    </font>
    <font>
      <b/>
      <sz val="9"/>
      <color indexed="16"/>
      <name val="SwitzerlandCondensed"/>
      <charset val="238"/>
    </font>
    <font>
      <u/>
      <sz val="12"/>
      <color indexed="12"/>
      <name val="Formata"/>
      <charset val="238"/>
    </font>
    <font>
      <u/>
      <sz val="11"/>
      <color theme="10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family val="2"/>
      <charset val="238"/>
    </font>
    <font>
      <u/>
      <sz val="9.1"/>
      <color indexed="12"/>
      <name val="Arial"/>
      <family val="2"/>
      <charset val="238"/>
    </font>
    <font>
      <u/>
      <sz val="8"/>
      <color theme="10"/>
      <name val="MS Sans Serif"/>
      <family val="2"/>
      <charset val="238"/>
    </font>
    <font>
      <b/>
      <sz val="11"/>
      <color indexed="4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z val="11"/>
      <color indexed="62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i/>
      <sz val="10"/>
      <color indexed="9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color indexed="8"/>
      <name val="Arial"/>
      <family val="2"/>
      <charset val="238"/>
    </font>
    <font>
      <sz val="10"/>
      <name val="Arial CE"/>
      <charset val="238"/>
    </font>
    <font>
      <sz val="10"/>
      <name val="宋体"/>
      <charset val="134"/>
    </font>
    <font>
      <b/>
      <sz val="11"/>
      <name val="Helv"/>
    </font>
    <font>
      <sz val="10"/>
      <name val="Univers (WN)"/>
      <charset val="238"/>
    </font>
    <font>
      <b/>
      <sz val="12"/>
      <name val="Times CE"/>
      <charset val="238"/>
    </font>
    <font>
      <b/>
      <sz val="18"/>
      <name val="Helv"/>
    </font>
    <font>
      <b/>
      <sz val="15"/>
      <color indexed="6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sz val="10"/>
      <name val="Arial Narrow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  <charset val="238"/>
    </font>
    <font>
      <sz val="8"/>
      <name val="MS Sans Serif"/>
      <family val="2"/>
    </font>
    <font>
      <sz val="8"/>
      <name val="MS Sans Serif"/>
      <family val="2"/>
      <charset val="238"/>
    </font>
    <font>
      <sz val="11"/>
      <color rgb="FF000000"/>
      <name val="Arial"/>
      <family val="2"/>
      <charset val="238"/>
    </font>
    <font>
      <sz val="8"/>
      <name val="MS Sans Serif"/>
      <family val="2"/>
      <charset val="1"/>
    </font>
    <font>
      <sz val="11"/>
      <color indexed="8"/>
      <name val="Tahoma"/>
      <family val="2"/>
      <charset val="238"/>
    </font>
    <font>
      <sz val="12"/>
      <name val="Courier"/>
      <family val="3"/>
    </font>
    <font>
      <sz val="10"/>
      <color indexed="8"/>
      <name val="MS Sans Serif"/>
      <family val="2"/>
    </font>
    <font>
      <sz val="7"/>
      <name val="Arial"/>
      <family val="2"/>
    </font>
    <font>
      <b/>
      <sz val="10"/>
      <color indexed="18"/>
      <name val="Geneva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sz val="9"/>
      <name val="Arial CE"/>
      <family val="2"/>
      <charset val="238"/>
    </font>
    <font>
      <sz val="12"/>
      <name val="Helv"/>
    </font>
    <font>
      <b/>
      <sz val="9"/>
      <color indexed="10"/>
      <name val="SwitzerlandCondensed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sz val="14"/>
      <name val="Tahoma"/>
      <family val="2"/>
      <charset val="238"/>
    </font>
    <font>
      <shadow/>
      <sz val="12"/>
      <name val="Times CE"/>
      <charset val="238"/>
    </font>
    <font>
      <b/>
      <sz val="8"/>
      <color indexed="8"/>
      <name val="Arial CE"/>
      <family val="2"/>
      <charset val="238"/>
    </font>
    <font>
      <sz val="10"/>
      <name val="Arial CE"/>
    </font>
    <font>
      <sz val="10"/>
      <color indexed="52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name val="‚l‚r ‚oSVbN"/>
      <charset val="128"/>
    </font>
    <font>
      <b/>
      <sz val="10"/>
      <color indexed="10"/>
      <name val="Arial CE"/>
      <family val="2"/>
      <charset val="238"/>
    </font>
    <font>
      <u/>
      <sz val="12"/>
      <color indexed="20"/>
      <name val="Formata"/>
      <charset val="238"/>
    </font>
    <font>
      <u/>
      <sz val="10"/>
      <color indexed="20"/>
      <name val="Arial"/>
      <family val="2"/>
      <charset val="238"/>
    </font>
    <font>
      <sz val="10"/>
      <color indexed="17"/>
      <name val="Arial"/>
      <family val="2"/>
      <charset val="238"/>
    </font>
    <font>
      <i/>
      <sz val="10"/>
      <name val="Comic Sans MS"/>
      <family val="4"/>
    </font>
    <font>
      <sz val="12"/>
      <name val="Times New Roman CE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b/>
      <sz val="10"/>
      <name val="Arial CE"/>
      <family val="2"/>
    </font>
    <font>
      <b/>
      <sz val="14"/>
      <name val="Arial CE"/>
      <family val="2"/>
    </font>
    <font>
      <sz val="12"/>
      <name val="Times New Roman"/>
      <family val="1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i/>
      <sz val="10"/>
      <color indexed="18"/>
      <name val="Arial CE"/>
      <family val="2"/>
      <charset val="238"/>
    </font>
    <font>
      <b/>
      <sz val="20"/>
      <name val="Arial"/>
      <family val="2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color indexed="10"/>
      <name val="Arial CE"/>
      <family val="2"/>
      <charset val="238"/>
    </font>
    <font>
      <sz val="10"/>
      <color rgb="FF0070C0"/>
      <name val="Arial CE"/>
      <family val="2"/>
      <charset val="238"/>
    </font>
    <font>
      <sz val="10"/>
      <name val="Symbol"/>
      <family val="1"/>
      <charset val="2"/>
    </font>
    <font>
      <sz val="10"/>
      <name val="Calibri"/>
      <family val="2"/>
      <charset val="238"/>
    </font>
    <font>
      <b/>
      <sz val="12"/>
      <color indexed="10"/>
      <name val="Arial CE"/>
      <family val="2"/>
      <charset val="238"/>
    </font>
    <font>
      <sz val="12"/>
      <color indexed="10"/>
      <name val="Arial CE"/>
      <family val="2"/>
      <charset val="238"/>
    </font>
    <font>
      <sz val="8"/>
      <name val="Arial CE"/>
      <charset val="238"/>
    </font>
    <font>
      <b/>
      <sz val="13"/>
      <name val="Arial CE"/>
      <family val="2"/>
      <charset val="238"/>
    </font>
    <font>
      <b/>
      <sz val="13"/>
      <color indexed="10"/>
      <name val="Arial CE"/>
      <family val="2"/>
      <charset val="238"/>
    </font>
    <font>
      <sz val="13"/>
      <color indexed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6"/>
      <name val="Arial"/>
      <family val="2"/>
      <charset val="238"/>
    </font>
  </fonts>
  <fills count="83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38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6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20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4"/>
        <bgColor indexed="23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2"/>
      </patternFill>
    </fill>
    <fill>
      <patternFill patternType="solid">
        <fgColor indexed="17"/>
        <bgColor indexed="57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65"/>
        <bgColor indexed="64"/>
      </patternFill>
    </fill>
    <fill>
      <patternFill patternType="lightGray"/>
    </fill>
    <fill>
      <patternFill patternType="gray0625"/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38"/>
      </patternFill>
    </fill>
  </fills>
  <borders count="8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3278">
    <xf numFmtId="0" fontId="0" fillId="0" borderId="0"/>
    <xf numFmtId="0" fontId="49" fillId="0" borderId="0" applyNumberFormat="0" applyFill="0" applyBorder="0" applyAlignment="0" applyProtection="0"/>
    <xf numFmtId="0" fontId="50" fillId="0" borderId="0"/>
    <xf numFmtId="0" fontId="56" fillId="0" borderId="0"/>
    <xf numFmtId="0" fontId="56" fillId="0" borderId="0"/>
    <xf numFmtId="41" fontId="56" fillId="0" borderId="0" applyFont="0" applyFill="0" applyBorder="0" applyAlignment="0" applyProtection="0"/>
    <xf numFmtId="0" fontId="56" fillId="0" borderId="0"/>
    <xf numFmtId="41" fontId="56" fillId="0" borderId="0" applyFont="0" applyFill="0" applyBorder="0" applyAlignment="0" applyProtection="0"/>
    <xf numFmtId="41" fontId="56" fillId="0" borderId="0" applyFon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8" fillId="0" borderId="0"/>
    <xf numFmtId="168" fontId="56" fillId="0" borderId="0" applyFont="0" applyFill="0" applyBorder="0" applyAlignment="0" applyProtection="0"/>
    <xf numFmtId="0" fontId="59" fillId="0" borderId="0"/>
    <xf numFmtId="0" fontId="57" fillId="0" borderId="0"/>
    <xf numFmtId="168" fontId="56" fillId="0" borderId="0" applyFont="0" applyFill="0" applyBorder="0" applyAlignment="0" applyProtection="0"/>
    <xf numFmtId="169" fontId="60" fillId="0" borderId="0" applyFill="0" applyBorder="0" applyAlignment="0" applyProtection="0"/>
    <xf numFmtId="0" fontId="61" fillId="0" borderId="0"/>
    <xf numFmtId="0" fontId="59" fillId="0" borderId="0"/>
    <xf numFmtId="0" fontId="57" fillId="0" borderId="0"/>
    <xf numFmtId="0" fontId="59" fillId="0" borderId="0"/>
    <xf numFmtId="0" fontId="59" fillId="0" borderId="0"/>
    <xf numFmtId="0" fontId="57" fillId="0" borderId="0"/>
    <xf numFmtId="0" fontId="56" fillId="0" borderId="0"/>
    <xf numFmtId="0" fontId="56" fillId="0" borderId="0"/>
    <xf numFmtId="0" fontId="59" fillId="0" borderId="0"/>
    <xf numFmtId="0" fontId="59" fillId="0" borderId="0"/>
    <xf numFmtId="0" fontId="57" fillId="0" borderId="0"/>
    <xf numFmtId="0" fontId="50" fillId="0" borderId="0" applyProtection="0"/>
    <xf numFmtId="0" fontId="59" fillId="0" borderId="0"/>
    <xf numFmtId="0" fontId="59" fillId="0" borderId="0"/>
    <xf numFmtId="0" fontId="59" fillId="0" borderId="0"/>
    <xf numFmtId="0" fontId="56" fillId="0" borderId="0"/>
    <xf numFmtId="0" fontId="56" fillId="0" borderId="0"/>
    <xf numFmtId="0" fontId="56" fillId="0" borderId="0"/>
    <xf numFmtId="0" fontId="59" fillId="0" borderId="0"/>
    <xf numFmtId="0" fontId="57" fillId="0" borderId="0"/>
    <xf numFmtId="0" fontId="59" fillId="0" borderId="0"/>
    <xf numFmtId="0" fontId="57" fillId="0" borderId="0"/>
    <xf numFmtId="0" fontId="57" fillId="0" borderId="0"/>
    <xf numFmtId="0" fontId="57" fillId="0" borderId="0"/>
    <xf numFmtId="0" fontId="50" fillId="0" borderId="0" applyProtection="0"/>
    <xf numFmtId="0" fontId="59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9" fillId="0" borderId="0"/>
    <xf numFmtId="0" fontId="59" fillId="0" borderId="0"/>
    <xf numFmtId="0" fontId="57" fillId="0" borderId="0"/>
    <xf numFmtId="0" fontId="59" fillId="0" borderId="0"/>
    <xf numFmtId="0" fontId="59" fillId="0" borderId="0"/>
    <xf numFmtId="0" fontId="56" fillId="0" borderId="0"/>
    <xf numFmtId="0" fontId="57" fillId="0" borderId="0"/>
    <xf numFmtId="0" fontId="62" fillId="0" borderId="0"/>
    <xf numFmtId="0" fontId="62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62" fillId="0" borderId="0"/>
    <xf numFmtId="0" fontId="62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6" fillId="0" borderId="0"/>
    <xf numFmtId="0" fontId="62" fillId="0" borderId="0"/>
    <xf numFmtId="0" fontId="62" fillId="0" borderId="0"/>
    <xf numFmtId="0" fontId="56" fillId="0" borderId="0"/>
    <xf numFmtId="0" fontId="56" fillId="0" borderId="0"/>
    <xf numFmtId="0" fontId="56" fillId="0" borderId="0"/>
    <xf numFmtId="0" fontId="5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2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2" fillId="0" borderId="0"/>
    <xf numFmtId="0" fontId="56" fillId="0" borderId="0"/>
    <xf numFmtId="0" fontId="56" fillId="0" borderId="0"/>
    <xf numFmtId="0" fontId="59" fillId="0" borderId="0"/>
    <xf numFmtId="0" fontId="59" fillId="0" borderId="0"/>
    <xf numFmtId="0" fontId="60" fillId="0" borderId="0"/>
    <xf numFmtId="168" fontId="56" fillId="0" borderId="0" applyFont="0" applyFill="0" applyBorder="0" applyAlignment="0" applyProtection="0"/>
    <xf numFmtId="0" fontId="56" fillId="0" borderId="0"/>
    <xf numFmtId="0" fontId="59" fillId="0" borderId="0"/>
    <xf numFmtId="0" fontId="57" fillId="0" borderId="0"/>
    <xf numFmtId="0" fontId="59" fillId="0" borderId="0"/>
    <xf numFmtId="0" fontId="50" fillId="0" borderId="0" applyProtection="0"/>
    <xf numFmtId="0" fontId="50" fillId="0" borderId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61" fillId="0" borderId="0"/>
    <xf numFmtId="0" fontId="50" fillId="0" borderId="0" applyProtection="0"/>
    <xf numFmtId="0" fontId="59" fillId="0" borderId="0"/>
    <xf numFmtId="0" fontId="56" fillId="0" borderId="0"/>
    <xf numFmtId="0" fontId="56" fillId="0" borderId="0"/>
    <xf numFmtId="170" fontId="56" fillId="0" borderId="0" applyFont="0" applyFill="0" applyBorder="0" applyAlignment="0" applyProtection="0"/>
    <xf numFmtId="171" fontId="60" fillId="0" borderId="0" applyFill="0" applyBorder="0" applyAlignment="0" applyProtection="0"/>
    <xf numFmtId="172" fontId="56" fillId="0" borderId="0" applyFont="0" applyFill="0" applyBorder="0" applyAlignment="0" applyProtection="0"/>
    <xf numFmtId="173" fontId="60" fillId="0" borderId="0" applyFill="0" applyBorder="0" applyAlignment="0" applyProtection="0"/>
    <xf numFmtId="174" fontId="56" fillId="0" borderId="0" applyFont="0" applyFill="0" applyBorder="0" applyAlignment="0" applyProtection="0"/>
    <xf numFmtId="175" fontId="60" fillId="0" borderId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170" fontId="56" fillId="0" borderId="0" applyFont="0" applyFill="0" applyBorder="0" applyAlignment="0" applyProtection="0"/>
    <xf numFmtId="171" fontId="60" fillId="0" borderId="0" applyFill="0" applyBorder="0" applyAlignment="0" applyProtection="0"/>
    <xf numFmtId="172" fontId="56" fillId="0" borderId="0" applyFont="0" applyFill="0" applyBorder="0" applyAlignment="0" applyProtection="0"/>
    <xf numFmtId="173" fontId="60" fillId="0" borderId="0" applyFill="0" applyBorder="0" applyAlignment="0" applyProtection="0"/>
    <xf numFmtId="174" fontId="56" fillId="0" borderId="0" applyFont="0" applyFill="0" applyBorder="0" applyAlignment="0" applyProtection="0"/>
    <xf numFmtId="175" fontId="60" fillId="0" borderId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9" fillId="0" borderId="0"/>
    <xf numFmtId="0" fontId="56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0" fillId="0" borderId="0"/>
    <xf numFmtId="9" fontId="56" fillId="5" borderId="0"/>
    <xf numFmtId="0" fontId="56" fillId="0" borderId="0"/>
    <xf numFmtId="0" fontId="58" fillId="0" borderId="0"/>
    <xf numFmtId="49" fontId="50" fillId="0" borderId="36"/>
    <xf numFmtId="42" fontId="50" fillId="0" borderId="0" applyFont="0" applyFill="0" applyBorder="0" applyAlignment="0" applyProtection="0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49" fontId="50" fillId="0" borderId="36"/>
    <xf numFmtId="0" fontId="63" fillId="6" borderId="0" applyNumberFormat="0" applyBorder="0" applyAlignment="0" applyProtection="0"/>
    <xf numFmtId="0" fontId="64" fillId="7" borderId="0" applyNumberFormat="0" applyBorder="0" applyAlignment="0" applyProtection="0"/>
    <xf numFmtId="0" fontId="64" fillId="8" borderId="0"/>
    <xf numFmtId="0" fontId="64" fillId="8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4" fillId="7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4" fillId="7" borderId="0" applyNumberFormat="0" applyBorder="0" applyAlignment="0" applyProtection="0"/>
    <xf numFmtId="0" fontId="64" fillId="9" borderId="0" applyNumberFormat="0" applyBorder="0" applyAlignment="0" applyProtection="0"/>
    <xf numFmtId="0" fontId="63" fillId="6" borderId="0" applyNumberFormat="0" applyBorder="0" applyAlignment="0" applyProtection="0"/>
    <xf numFmtId="0" fontId="64" fillId="9" borderId="0" applyNumberFormat="0" applyBorder="0" applyAlignment="0" applyProtection="0"/>
    <xf numFmtId="0" fontId="63" fillId="10" borderId="0" applyNumberFormat="0" applyBorder="0" applyAlignment="0" applyProtection="0"/>
    <xf numFmtId="0" fontId="64" fillId="11" borderId="0" applyNumberFormat="0" applyBorder="0" applyAlignment="0" applyProtection="0"/>
    <xf numFmtId="0" fontId="64" fillId="12" borderId="0"/>
    <xf numFmtId="0" fontId="64" fillId="12" borderId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4" fillId="11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4" fillId="11" borderId="0" applyNumberFormat="0" applyBorder="0" applyAlignment="0" applyProtection="0"/>
    <xf numFmtId="0" fontId="64" fillId="10" borderId="0" applyNumberFormat="0" applyBorder="0" applyAlignment="0" applyProtection="0"/>
    <xf numFmtId="0" fontId="63" fillId="10" borderId="0" applyNumberFormat="0" applyBorder="0" applyAlignment="0" applyProtection="0"/>
    <xf numFmtId="0" fontId="64" fillId="10" borderId="0" applyNumberFormat="0" applyBorder="0" applyAlignment="0" applyProtection="0"/>
    <xf numFmtId="0" fontId="63" fillId="3" borderId="0" applyNumberFormat="0" applyBorder="0" applyAlignment="0" applyProtection="0"/>
    <xf numFmtId="0" fontId="64" fillId="13" borderId="0" applyNumberFormat="0" applyBorder="0" applyAlignment="0" applyProtection="0"/>
    <xf numFmtId="0" fontId="64" fillId="14" borderId="0"/>
    <xf numFmtId="0" fontId="64" fillId="14" borderId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64" fillId="13" borderId="0" applyNumberFormat="0" applyBorder="0" applyAlignment="0" applyProtection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64" fillId="13" borderId="0" applyNumberFormat="0" applyBorder="0" applyAlignment="0" applyProtection="0"/>
    <xf numFmtId="0" fontId="64" fillId="3" borderId="0" applyNumberFormat="0" applyBorder="0" applyAlignment="0" applyProtection="0"/>
    <xf numFmtId="0" fontId="63" fillId="3" borderId="0" applyNumberFormat="0" applyBorder="0" applyAlignment="0" applyProtection="0"/>
    <xf numFmtId="0" fontId="64" fillId="3" borderId="0" applyNumberFormat="0" applyBorder="0" applyAlignment="0" applyProtection="0"/>
    <xf numFmtId="0" fontId="63" fillId="6" borderId="0" applyNumberFormat="0" applyBorder="0" applyAlignment="0" applyProtection="0"/>
    <xf numFmtId="0" fontId="64" fillId="15" borderId="0" applyNumberFormat="0" applyBorder="0" applyAlignment="0" applyProtection="0"/>
    <xf numFmtId="0" fontId="64" fillId="16" borderId="0"/>
    <xf numFmtId="0" fontId="64" fillId="16" borderId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4" fillId="15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4" fillId="15" borderId="0" applyNumberFormat="0" applyBorder="0" applyAlignment="0" applyProtection="0"/>
    <xf numFmtId="0" fontId="64" fillId="6" borderId="0" applyNumberFormat="0" applyBorder="0" applyAlignment="0" applyProtection="0"/>
    <xf numFmtId="0" fontId="63" fillId="6" borderId="0" applyNumberFormat="0" applyBorder="0" applyAlignment="0" applyProtection="0"/>
    <xf numFmtId="0" fontId="64" fillId="6" borderId="0" applyNumberFormat="0" applyBorder="0" applyAlignment="0" applyProtection="0"/>
    <xf numFmtId="0" fontId="63" fillId="17" borderId="0" applyNumberFormat="0" applyBorder="0" applyAlignment="0" applyProtection="0"/>
    <xf numFmtId="0" fontId="64" fillId="17" borderId="0" applyNumberFormat="0" applyBorder="0" applyAlignment="0" applyProtection="0"/>
    <xf numFmtId="0" fontId="64" fillId="18" borderId="0"/>
    <xf numFmtId="0" fontId="64" fillId="18" borderId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4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4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3" borderId="0" applyNumberFormat="0" applyBorder="0" applyAlignment="0" applyProtection="0"/>
    <xf numFmtId="0" fontId="64" fillId="6" borderId="0" applyNumberFormat="0" applyBorder="0" applyAlignment="0" applyProtection="0"/>
    <xf numFmtId="0" fontId="64" fillId="19" borderId="0"/>
    <xf numFmtId="0" fontId="64" fillId="19" borderId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64" fillId="6" borderId="0" applyNumberFormat="0" applyBorder="0" applyAlignment="0" applyProtection="0"/>
    <xf numFmtId="0" fontId="63" fillId="3" borderId="0" applyNumberFormat="0" applyBorder="0" applyAlignment="0" applyProtection="0"/>
    <xf numFmtId="0" fontId="63" fillId="3" borderId="0" applyNumberFormat="0" applyBorder="0" applyAlignment="0" applyProtection="0"/>
    <xf numFmtId="0" fontId="64" fillId="6" borderId="0" applyNumberFormat="0" applyBorder="0" applyAlignment="0" applyProtection="0"/>
    <xf numFmtId="0" fontId="64" fillId="3" borderId="0" applyNumberFormat="0" applyBorder="0" applyAlignment="0" applyProtection="0"/>
    <xf numFmtId="0" fontId="63" fillId="3" borderId="0" applyNumberFormat="0" applyBorder="0" applyAlignment="0" applyProtection="0"/>
    <xf numFmtId="0" fontId="64" fillId="3" borderId="0" applyNumberFormat="0" applyBorder="0" applyAlignment="0" applyProtection="0"/>
    <xf numFmtId="0" fontId="64" fillId="7" borderId="0" applyNumberFormat="0" applyBorder="0" applyAlignment="0" applyProtection="0"/>
    <xf numFmtId="0" fontId="64" fillId="11" borderId="0" applyNumberFormat="0" applyBorder="0" applyAlignment="0" applyProtection="0"/>
    <xf numFmtId="0" fontId="64" fillId="13" borderId="0" applyNumberFormat="0" applyBorder="0" applyAlignment="0" applyProtection="0"/>
    <xf numFmtId="0" fontId="64" fillId="15" borderId="0" applyNumberFormat="0" applyBorder="0" applyAlignment="0" applyProtection="0"/>
    <xf numFmtId="0" fontId="64" fillId="17" borderId="0" applyNumberFormat="0" applyBorder="0" applyAlignment="0" applyProtection="0"/>
    <xf numFmtId="0" fontId="64" fillId="6" borderId="0" applyNumberFormat="0" applyBorder="0" applyAlignment="0" applyProtection="0"/>
    <xf numFmtId="0" fontId="64" fillId="9" borderId="0" applyNumberFormat="0" applyBorder="0" applyAlignment="0" applyProtection="0"/>
    <xf numFmtId="0" fontId="64" fillId="20" borderId="0" applyNumberFormat="0" applyBorder="0" applyAlignment="0" applyProtection="0"/>
    <xf numFmtId="0" fontId="64" fillId="10" borderId="0" applyNumberFormat="0" applyBorder="0" applyAlignment="0" applyProtection="0"/>
    <xf numFmtId="0" fontId="64" fillId="21" borderId="0" applyNumberFormat="0" applyBorder="0" applyAlignment="0" applyProtection="0"/>
    <xf numFmtId="0" fontId="64" fillId="3" borderId="0" applyNumberFormat="0" applyBorder="0" applyAlignment="0" applyProtection="0"/>
    <xf numFmtId="0" fontId="64" fillId="22" borderId="0" applyNumberFormat="0" applyBorder="0" applyAlignment="0" applyProtection="0"/>
    <xf numFmtId="0" fontId="64" fillId="6" borderId="0" applyNumberFormat="0" applyBorder="0" applyAlignment="0" applyProtection="0"/>
    <xf numFmtId="0" fontId="64" fillId="20" borderId="0" applyNumberFormat="0" applyBorder="0" applyAlignment="0" applyProtection="0"/>
    <xf numFmtId="0" fontId="64" fillId="17" borderId="0" applyNumberFormat="0" applyBorder="0" applyAlignment="0" applyProtection="0"/>
    <xf numFmtId="0" fontId="64" fillId="23" borderId="0" applyNumberFormat="0" applyBorder="0" applyAlignment="0" applyProtection="0"/>
    <xf numFmtId="0" fontId="64" fillId="3" borderId="0" applyNumberFormat="0" applyBorder="0" applyAlignment="0" applyProtection="0"/>
    <xf numFmtId="0" fontId="64" fillId="21" borderId="0" applyNumberFormat="0" applyBorder="0" applyAlignment="0" applyProtection="0"/>
    <xf numFmtId="0" fontId="63" fillId="4" borderId="0" applyNumberFormat="0" applyBorder="0" applyAlignment="0" applyProtection="0"/>
    <xf numFmtId="0" fontId="64" fillId="9" borderId="0" applyNumberFormat="0" applyBorder="0" applyAlignment="0" applyProtection="0"/>
    <xf numFmtId="0" fontId="64" fillId="24" borderId="0"/>
    <xf numFmtId="0" fontId="64" fillId="24" borderId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4" fillId="9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4" fillId="9" borderId="0" applyNumberFormat="0" applyBorder="0" applyAlignment="0" applyProtection="0"/>
    <xf numFmtId="0" fontId="64" fillId="17" borderId="0" applyNumberFormat="0" applyBorder="0" applyAlignment="0" applyProtection="0"/>
    <xf numFmtId="0" fontId="63" fillId="4" borderId="0" applyNumberFormat="0" applyBorder="0" applyAlignment="0" applyProtection="0"/>
    <xf numFmtId="0" fontId="64" fillId="17" borderId="0" applyNumberFormat="0" applyBorder="0" applyAlignment="0" applyProtection="0"/>
    <xf numFmtId="0" fontId="63" fillId="10" borderId="0" applyNumberFormat="0" applyBorder="0" applyAlignment="0" applyProtection="0"/>
    <xf numFmtId="0" fontId="64" fillId="10" borderId="0" applyNumberFormat="0" applyBorder="0" applyAlignment="0" applyProtection="0"/>
    <xf numFmtId="0" fontId="64" fillId="25" borderId="0"/>
    <xf numFmtId="0" fontId="64" fillId="25" borderId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4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4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2" borderId="0" applyNumberFormat="0" applyBorder="0" applyAlignment="0" applyProtection="0"/>
    <xf numFmtId="0" fontId="64" fillId="26" borderId="0" applyNumberFormat="0" applyBorder="0" applyAlignment="0" applyProtection="0"/>
    <xf numFmtId="0" fontId="64" fillId="27" borderId="0"/>
    <xf numFmtId="0" fontId="64" fillId="27" borderId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4" fillId="26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4" fillId="26" borderId="0" applyNumberFormat="0" applyBorder="0" applyAlignment="0" applyProtection="0"/>
    <xf numFmtId="0" fontId="64" fillId="2" borderId="0" applyNumberFormat="0" applyBorder="0" applyAlignment="0" applyProtection="0"/>
    <xf numFmtId="0" fontId="63" fillId="2" borderId="0" applyNumberFormat="0" applyBorder="0" applyAlignment="0" applyProtection="0"/>
    <xf numFmtId="0" fontId="64" fillId="2" borderId="0" applyNumberFormat="0" applyBorder="0" applyAlignment="0" applyProtection="0"/>
    <xf numFmtId="0" fontId="63" fillId="4" borderId="0" applyNumberFormat="0" applyBorder="0" applyAlignment="0" applyProtection="0"/>
    <xf numFmtId="0" fontId="64" fillId="15" borderId="0" applyNumberFormat="0" applyBorder="0" applyAlignment="0" applyProtection="0"/>
    <xf numFmtId="0" fontId="64" fillId="16" borderId="0"/>
    <xf numFmtId="0" fontId="64" fillId="16" borderId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4" fillId="15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4" fillId="15" borderId="0" applyNumberFormat="0" applyBorder="0" applyAlignment="0" applyProtection="0"/>
    <xf numFmtId="0" fontId="64" fillId="11" borderId="0" applyNumberFormat="0" applyBorder="0" applyAlignment="0" applyProtection="0"/>
    <xf numFmtId="0" fontId="63" fillId="4" borderId="0" applyNumberFormat="0" applyBorder="0" applyAlignment="0" applyProtection="0"/>
    <xf numFmtId="0" fontId="64" fillId="11" borderId="0" applyNumberFormat="0" applyBorder="0" applyAlignment="0" applyProtection="0"/>
    <xf numFmtId="0" fontId="63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24" borderId="0"/>
    <xf numFmtId="0" fontId="64" fillId="24" borderId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4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4" fillId="9" borderId="0" applyNumberFormat="0" applyBorder="0" applyAlignment="0" applyProtection="0"/>
    <xf numFmtId="0" fontId="64" fillId="17" borderId="0" applyNumberFormat="0" applyBorder="0" applyAlignment="0" applyProtection="0"/>
    <xf numFmtId="0" fontId="63" fillId="9" borderId="0" applyNumberFormat="0" applyBorder="0" applyAlignment="0" applyProtection="0"/>
    <xf numFmtId="0" fontId="64" fillId="17" borderId="0" applyNumberFormat="0" applyBorder="0" applyAlignment="0" applyProtection="0"/>
    <xf numFmtId="0" fontId="63" fillId="2" borderId="0" applyNumberFormat="0" applyBorder="0" applyAlignment="0" applyProtection="0"/>
    <xf numFmtId="0" fontId="64" fillId="28" borderId="0" applyNumberFormat="0" applyBorder="0" applyAlignment="0" applyProtection="0"/>
    <xf numFmtId="0" fontId="64" fillId="29" borderId="0"/>
    <xf numFmtId="0" fontId="64" fillId="29" borderId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4" fillId="28" borderId="0" applyNumberFormat="0" applyBorder="0" applyAlignment="0" applyProtection="0"/>
    <xf numFmtId="0" fontId="63" fillId="2" borderId="0" applyNumberFormat="0" applyBorder="0" applyAlignment="0" applyProtection="0"/>
    <xf numFmtId="0" fontId="63" fillId="2" borderId="0" applyNumberFormat="0" applyBorder="0" applyAlignment="0" applyProtection="0"/>
    <xf numFmtId="0" fontId="64" fillId="28" borderId="0" applyNumberFormat="0" applyBorder="0" applyAlignment="0" applyProtection="0"/>
    <xf numFmtId="0" fontId="64" fillId="3" borderId="0" applyNumberFormat="0" applyBorder="0" applyAlignment="0" applyProtection="0"/>
    <xf numFmtId="0" fontId="63" fillId="2" borderId="0" applyNumberFormat="0" applyBorder="0" applyAlignment="0" applyProtection="0"/>
    <xf numFmtId="0" fontId="64" fillId="3" borderId="0" applyNumberFormat="0" applyBorder="0" applyAlignment="0" applyProtection="0"/>
    <xf numFmtId="0" fontId="64" fillId="9" borderId="0" applyNumberFormat="0" applyBorder="0" applyAlignment="0" applyProtection="0"/>
    <xf numFmtId="0" fontId="64" fillId="10" borderId="0" applyNumberFormat="0" applyBorder="0" applyAlignment="0" applyProtection="0"/>
    <xf numFmtId="0" fontId="64" fillId="26" borderId="0" applyNumberFormat="0" applyBorder="0" applyAlignment="0" applyProtection="0"/>
    <xf numFmtId="0" fontId="64" fillId="15" borderId="0" applyNumberFormat="0" applyBorder="0" applyAlignment="0" applyProtection="0"/>
    <xf numFmtId="0" fontId="64" fillId="9" borderId="0" applyNumberFormat="0" applyBorder="0" applyAlignment="0" applyProtection="0"/>
    <xf numFmtId="0" fontId="64" fillId="28" borderId="0" applyNumberFormat="0" applyBorder="0" applyAlignment="0" applyProtection="0"/>
    <xf numFmtId="0" fontId="64" fillId="17" borderId="0" applyNumberFormat="0" applyBorder="0" applyAlignment="0" applyProtection="0"/>
    <xf numFmtId="0" fontId="64" fillId="30" borderId="0" applyNumberFormat="0" applyBorder="0" applyAlignment="0" applyProtection="0"/>
    <xf numFmtId="0" fontId="64" fillId="10" borderId="0" applyNumberFormat="0" applyBorder="0" applyAlignment="0" applyProtection="0"/>
    <xf numFmtId="0" fontId="64" fillId="25" borderId="0" applyNumberFormat="0" applyBorder="0" applyAlignment="0" applyProtection="0"/>
    <xf numFmtId="0" fontId="64" fillId="2" borderId="0" applyNumberFormat="0" applyBorder="0" applyAlignment="0" applyProtection="0"/>
    <xf numFmtId="0" fontId="64" fillId="31" borderId="0" applyNumberFormat="0" applyBorder="0" applyAlignment="0" applyProtection="0"/>
    <xf numFmtId="0" fontId="64" fillId="11" borderId="0" applyNumberFormat="0" applyBorder="0" applyAlignment="0" applyProtection="0"/>
    <xf numFmtId="0" fontId="64" fillId="30" borderId="0" applyNumberFormat="0" applyBorder="0" applyAlignment="0" applyProtection="0"/>
    <xf numFmtId="0" fontId="64" fillId="17" borderId="0" applyNumberFormat="0" applyBorder="0" applyAlignment="0" applyProtection="0"/>
    <xf numFmtId="0" fontId="64" fillId="32" borderId="0" applyNumberFormat="0" applyBorder="0" applyAlignment="0" applyProtection="0"/>
    <xf numFmtId="0" fontId="64" fillId="3" borderId="0" applyNumberFormat="0" applyBorder="0" applyAlignment="0" applyProtection="0"/>
    <xf numFmtId="0" fontId="64" fillId="21" borderId="0" applyNumberFormat="0" applyBorder="0" applyAlignment="0" applyProtection="0"/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49" fontId="50" fillId="0" borderId="0">
      <alignment horizontal="left"/>
    </xf>
    <xf numFmtId="0" fontId="65" fillId="33" borderId="0" applyNumberFormat="0" applyBorder="0" applyAlignment="0" applyProtection="0"/>
    <xf numFmtId="0" fontId="66" fillId="34" borderId="0" applyNumberFormat="0" applyBorder="0" applyAlignment="0" applyProtection="0"/>
    <xf numFmtId="0" fontId="66" fillId="35" borderId="0"/>
    <xf numFmtId="0" fontId="66" fillId="35" borderId="0"/>
    <xf numFmtId="0" fontId="65" fillId="33" borderId="0" applyNumberFormat="0" applyBorder="0" applyAlignment="0" applyProtection="0"/>
    <xf numFmtId="0" fontId="66" fillId="34" borderId="0" applyNumberFormat="0" applyBorder="0" applyAlignment="0" applyProtection="0"/>
    <xf numFmtId="0" fontId="65" fillId="33" borderId="0" applyNumberFormat="0" applyBorder="0" applyAlignment="0" applyProtection="0"/>
    <xf numFmtId="0" fontId="66" fillId="34" borderId="0" applyNumberFormat="0" applyBorder="0" applyAlignment="0" applyProtection="0"/>
    <xf numFmtId="0" fontId="65" fillId="33" borderId="0" applyNumberFormat="0" applyBorder="0" applyAlignment="0" applyProtection="0"/>
    <xf numFmtId="0" fontId="66" fillId="17" borderId="0" applyNumberFormat="0" applyBorder="0" applyAlignment="0" applyProtection="0"/>
    <xf numFmtId="0" fontId="66" fillId="17" borderId="0" applyNumberFormat="0" applyBorder="0" applyAlignment="0" applyProtection="0"/>
    <xf numFmtId="0" fontId="65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25" borderId="0"/>
    <xf numFmtId="0" fontId="66" fillId="25" borderId="0"/>
    <xf numFmtId="0" fontId="65" fillId="10" borderId="0" applyNumberFormat="0" applyBorder="0" applyAlignment="0" applyProtection="0"/>
    <xf numFmtId="0" fontId="66" fillId="10" borderId="0" applyNumberFormat="0" applyBorder="0" applyAlignment="0" applyProtection="0"/>
    <xf numFmtId="0" fontId="65" fillId="10" borderId="0" applyNumberFormat="0" applyBorder="0" applyAlignment="0" applyProtection="0"/>
    <xf numFmtId="0" fontId="66" fillId="10" borderId="0" applyNumberFormat="0" applyBorder="0" applyAlignment="0" applyProtection="0"/>
    <xf numFmtId="0" fontId="65" fillId="10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65" fillId="2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/>
    <xf numFmtId="0" fontId="66" fillId="27" borderId="0"/>
    <xf numFmtId="0" fontId="65" fillId="2" borderId="0" applyNumberFormat="0" applyBorder="0" applyAlignment="0" applyProtection="0"/>
    <xf numFmtId="0" fontId="66" fillId="26" borderId="0" applyNumberFormat="0" applyBorder="0" applyAlignment="0" applyProtection="0"/>
    <xf numFmtId="0" fontId="65" fillId="2" borderId="0" applyNumberFormat="0" applyBorder="0" applyAlignment="0" applyProtection="0"/>
    <xf numFmtId="0" fontId="66" fillId="26" borderId="0" applyNumberFormat="0" applyBorder="0" applyAlignment="0" applyProtection="0"/>
    <xf numFmtId="0" fontId="65" fillId="2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5" fillId="4" borderId="0" applyNumberFormat="0" applyBorder="0" applyAlignment="0" applyProtection="0"/>
    <xf numFmtId="0" fontId="66" fillId="37" borderId="0" applyNumberFormat="0" applyBorder="0" applyAlignment="0" applyProtection="0"/>
    <xf numFmtId="0" fontId="66" fillId="38" borderId="0"/>
    <xf numFmtId="0" fontId="66" fillId="38" borderId="0"/>
    <xf numFmtId="0" fontId="65" fillId="4" borderId="0" applyNumberFormat="0" applyBorder="0" applyAlignment="0" applyProtection="0"/>
    <xf numFmtId="0" fontId="66" fillId="37" borderId="0" applyNumberFormat="0" applyBorder="0" applyAlignment="0" applyProtection="0"/>
    <xf numFmtId="0" fontId="65" fillId="4" borderId="0" applyNumberFormat="0" applyBorder="0" applyAlignment="0" applyProtection="0"/>
    <xf numFmtId="0" fontId="66" fillId="37" borderId="0" applyNumberFormat="0" applyBorder="0" applyAlignment="0" applyProtection="0"/>
    <xf numFmtId="0" fontId="65" fillId="4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5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9" borderId="0"/>
    <xf numFmtId="0" fontId="66" fillId="39" borderId="0"/>
    <xf numFmtId="0" fontId="65" fillId="33" borderId="0" applyNumberFormat="0" applyBorder="0" applyAlignment="0" applyProtection="0"/>
    <xf numFmtId="0" fontId="66" fillId="33" borderId="0" applyNumberFormat="0" applyBorder="0" applyAlignment="0" applyProtection="0"/>
    <xf numFmtId="0" fontId="65" fillId="33" borderId="0" applyNumberFormat="0" applyBorder="0" applyAlignment="0" applyProtection="0"/>
    <xf numFmtId="0" fontId="66" fillId="33" borderId="0" applyNumberFormat="0" applyBorder="0" applyAlignment="0" applyProtection="0"/>
    <xf numFmtId="0" fontId="65" fillId="33" borderId="0" applyNumberFormat="0" applyBorder="0" applyAlignment="0" applyProtection="0"/>
    <xf numFmtId="0" fontId="66" fillId="17" borderId="0" applyNumberFormat="0" applyBorder="0" applyAlignment="0" applyProtection="0"/>
    <xf numFmtId="0" fontId="66" fillId="17" borderId="0" applyNumberFormat="0" applyBorder="0" applyAlignment="0" applyProtection="0"/>
    <xf numFmtId="0" fontId="65" fillId="10" borderId="0" applyNumberFormat="0" applyBorder="0" applyAlignment="0" applyProtection="0"/>
    <xf numFmtId="0" fontId="66" fillId="40" borderId="0" applyNumberFormat="0" applyBorder="0" applyAlignment="0" applyProtection="0"/>
    <xf numFmtId="0" fontId="66" fillId="41" borderId="0"/>
    <xf numFmtId="0" fontId="66" fillId="41" borderId="0"/>
    <xf numFmtId="0" fontId="65" fillId="10" borderId="0" applyNumberFormat="0" applyBorder="0" applyAlignment="0" applyProtection="0"/>
    <xf numFmtId="0" fontId="66" fillId="40" borderId="0" applyNumberFormat="0" applyBorder="0" applyAlignment="0" applyProtection="0"/>
    <xf numFmtId="0" fontId="65" fillId="10" borderId="0" applyNumberFormat="0" applyBorder="0" applyAlignment="0" applyProtection="0"/>
    <xf numFmtId="0" fontId="66" fillId="40" borderId="0" applyNumberFormat="0" applyBorder="0" applyAlignment="0" applyProtection="0"/>
    <xf numFmtId="0" fontId="65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34" borderId="0" applyNumberFormat="0" applyBorder="0" applyAlignment="0" applyProtection="0"/>
    <xf numFmtId="0" fontId="66" fillId="10" borderId="0" applyNumberFormat="0" applyBorder="0" applyAlignment="0" applyProtection="0"/>
    <xf numFmtId="0" fontId="66" fillId="26" borderId="0" applyNumberFormat="0" applyBorder="0" applyAlignment="0" applyProtection="0"/>
    <xf numFmtId="0" fontId="66" fillId="37" borderId="0" applyNumberFormat="0" applyBorder="0" applyAlignment="0" applyProtection="0"/>
    <xf numFmtId="0" fontId="66" fillId="33" borderId="0" applyNumberFormat="0" applyBorder="0" applyAlignment="0" applyProtection="0"/>
    <xf numFmtId="0" fontId="66" fillId="40" borderId="0" applyNumberFormat="0" applyBorder="0" applyAlignment="0" applyProtection="0"/>
    <xf numFmtId="0" fontId="67" fillId="17" borderId="0" applyNumberFormat="0" applyBorder="0" applyAlignment="0" applyProtection="0"/>
    <xf numFmtId="0" fontId="66" fillId="39" borderId="0" applyNumberFormat="0" applyBorder="0" applyAlignment="0" applyProtection="0"/>
    <xf numFmtId="0" fontId="67" fillId="36" borderId="0" applyNumberFormat="0" applyBorder="0" applyAlignment="0" applyProtection="0"/>
    <xf numFmtId="0" fontId="66" fillId="25" borderId="0" applyNumberFormat="0" applyBorder="0" applyAlignment="0" applyProtection="0"/>
    <xf numFmtId="0" fontId="67" fillId="28" borderId="0" applyNumberFormat="0" applyBorder="0" applyAlignment="0" applyProtection="0"/>
    <xf numFmtId="0" fontId="66" fillId="31" borderId="0" applyNumberFormat="0" applyBorder="0" applyAlignment="0" applyProtection="0"/>
    <xf numFmtId="0" fontId="67" fillId="11" borderId="0" applyNumberFormat="0" applyBorder="0" applyAlignment="0" applyProtection="0"/>
    <xf numFmtId="0" fontId="66" fillId="30" borderId="0" applyNumberFormat="0" applyBorder="0" applyAlignment="0" applyProtection="0"/>
    <xf numFmtId="0" fontId="67" fillId="17" borderId="0" applyNumberFormat="0" applyBorder="0" applyAlignment="0" applyProtection="0"/>
    <xf numFmtId="0" fontId="66" fillId="39" borderId="0" applyNumberFormat="0" applyBorder="0" applyAlignment="0" applyProtection="0"/>
    <xf numFmtId="0" fontId="67" fillId="10" borderId="0" applyNumberFormat="0" applyBorder="0" applyAlignment="0" applyProtection="0"/>
    <xf numFmtId="0" fontId="66" fillId="21" borderId="0" applyNumberFormat="0" applyBorder="0" applyAlignment="0" applyProtection="0"/>
    <xf numFmtId="176" fontId="56" fillId="0" borderId="0" applyFont="0" applyFill="0" applyBorder="0" applyAlignment="0" applyProtection="0"/>
    <xf numFmtId="177" fontId="59" fillId="0" borderId="0" applyFont="0" applyFill="0" applyBorder="0" applyAlignment="0" applyProtection="0"/>
    <xf numFmtId="0" fontId="67" fillId="42" borderId="0" applyNumberFormat="0" applyBorder="0" applyAlignment="0" applyProtection="0"/>
    <xf numFmtId="0" fontId="64" fillId="43" borderId="0" applyNumberFormat="0" applyBorder="0" applyAlignment="0" applyProtection="0"/>
    <xf numFmtId="0" fontId="64" fillId="43" borderId="0" applyNumberFormat="0" applyBorder="0" applyAlignment="0" applyProtection="0"/>
    <xf numFmtId="0" fontId="66" fillId="44" borderId="0" applyNumberFormat="0" applyBorder="0" applyAlignment="0" applyProtection="0"/>
    <xf numFmtId="0" fontId="66" fillId="39" borderId="0" applyNumberFormat="0" applyBorder="0" applyAlignment="0" applyProtection="0"/>
    <xf numFmtId="0" fontId="66" fillId="45" borderId="0" applyNumberFormat="0" applyBorder="0" applyAlignment="0" applyProtection="0"/>
    <xf numFmtId="0" fontId="67" fillId="36" borderId="0" applyNumberFormat="0" applyBorder="0" applyAlignment="0" applyProtection="0"/>
    <xf numFmtId="0" fontId="64" fillId="46" borderId="0" applyNumberFormat="0" applyBorder="0" applyAlignment="0" applyProtection="0"/>
    <xf numFmtId="0" fontId="64" fillId="47" borderId="0" applyNumberFormat="0" applyBorder="0" applyAlignment="0" applyProtection="0"/>
    <xf numFmtId="0" fontId="66" fillId="48" borderId="0" applyNumberFormat="0" applyBorder="0" applyAlignment="0" applyProtection="0"/>
    <xf numFmtId="0" fontId="66" fillId="49" borderId="0" applyNumberFormat="0" applyBorder="0" applyAlignment="0" applyProtection="0"/>
    <xf numFmtId="0" fontId="66" fillId="50" borderId="0" applyNumberFormat="0" applyBorder="0" applyAlignment="0" applyProtection="0"/>
    <xf numFmtId="0" fontId="67" fillId="28" borderId="0" applyNumberFormat="0" applyBorder="0" applyAlignment="0" applyProtection="0"/>
    <xf numFmtId="0" fontId="64" fillId="46" borderId="0" applyNumberFormat="0" applyBorder="0" applyAlignment="0" applyProtection="0"/>
    <xf numFmtId="0" fontId="64" fillId="51" borderId="0" applyNumberFormat="0" applyBorder="0" applyAlignment="0" applyProtection="0"/>
    <xf numFmtId="0" fontId="66" fillId="47" borderId="0" applyNumberFormat="0" applyBorder="0" applyAlignment="0" applyProtection="0"/>
    <xf numFmtId="0" fontId="66" fillId="52" borderId="0" applyNumberFormat="0" applyBorder="0" applyAlignment="0" applyProtection="0"/>
    <xf numFmtId="0" fontId="66" fillId="53" borderId="0" applyNumberFormat="0" applyBorder="0" applyAlignment="0" applyProtection="0"/>
    <xf numFmtId="0" fontId="67" fillId="54" borderId="0" applyNumberFormat="0" applyBorder="0" applyAlignment="0" applyProtection="0"/>
    <xf numFmtId="0" fontId="64" fillId="43" borderId="0" applyNumberFormat="0" applyBorder="0" applyAlignment="0" applyProtection="0"/>
    <xf numFmtId="0" fontId="64" fillId="47" borderId="0" applyNumberFormat="0" applyBorder="0" applyAlignment="0" applyProtection="0"/>
    <xf numFmtId="0" fontId="66" fillId="47" borderId="0" applyNumberFormat="0" applyBorder="0" applyAlignment="0" applyProtection="0"/>
    <xf numFmtId="0" fontId="66" fillId="55" borderId="0" applyNumberFormat="0" applyBorder="0" applyAlignment="0" applyProtection="0"/>
    <xf numFmtId="0" fontId="66" fillId="37" borderId="0" applyNumberFormat="0" applyBorder="0" applyAlignment="0" applyProtection="0"/>
    <xf numFmtId="0" fontId="67" fillId="33" borderId="0" applyNumberFormat="0" applyBorder="0" applyAlignment="0" applyProtection="0"/>
    <xf numFmtId="0" fontId="64" fillId="56" borderId="0" applyNumberFormat="0" applyBorder="0" applyAlignment="0" applyProtection="0"/>
    <xf numFmtId="0" fontId="64" fillId="43" borderId="0" applyNumberFormat="0" applyBorder="0" applyAlignment="0" applyProtection="0"/>
    <xf numFmtId="0" fontId="66" fillId="44" borderId="0" applyNumberFormat="0" applyBorder="0" applyAlignment="0" applyProtection="0"/>
    <xf numFmtId="0" fontId="66" fillId="39" borderId="0" applyNumberFormat="0" applyBorder="0" applyAlignment="0" applyProtection="0"/>
    <xf numFmtId="0" fontId="66" fillId="33" borderId="0" applyNumberFormat="0" applyBorder="0" applyAlignment="0" applyProtection="0"/>
    <xf numFmtId="0" fontId="67" fillId="50" borderId="0" applyNumberFormat="0" applyBorder="0" applyAlignment="0" applyProtection="0"/>
    <xf numFmtId="0" fontId="64" fillId="46" borderId="0" applyNumberFormat="0" applyBorder="0" applyAlignment="0" applyProtection="0"/>
    <xf numFmtId="0" fontId="64" fillId="57" borderId="0" applyNumberFormat="0" applyBorder="0" applyAlignment="0" applyProtection="0"/>
    <xf numFmtId="0" fontId="66" fillId="57" borderId="0" applyNumberFormat="0" applyBorder="0" applyAlignment="0" applyProtection="0"/>
    <xf numFmtId="0" fontId="66" fillId="58" borderId="0" applyNumberFormat="0" applyBorder="0" applyAlignment="0" applyProtection="0"/>
    <xf numFmtId="0" fontId="66" fillId="36" borderId="0" applyNumberFormat="0" applyBorder="0" applyAlignment="0" applyProtection="0"/>
    <xf numFmtId="178" fontId="68" fillId="0" borderId="0" applyFont="0" applyFill="0" applyBorder="0" applyAlignment="0" applyProtection="0"/>
    <xf numFmtId="179" fontId="68" fillId="0" borderId="0" applyFont="0" applyFill="0" applyBorder="0" applyAlignment="0" applyProtection="0"/>
    <xf numFmtId="180" fontId="68" fillId="0" borderId="0" applyFont="0" applyFill="0" applyBorder="0" applyAlignment="0" applyProtection="0"/>
    <xf numFmtId="181" fontId="68" fillId="0" borderId="0" applyFont="0" applyFill="0" applyBorder="0" applyAlignment="0" applyProtection="0"/>
    <xf numFmtId="0" fontId="69" fillId="15" borderId="0" applyNumberFormat="0" applyBorder="0" applyAlignment="0" applyProtection="0"/>
    <xf numFmtId="0" fontId="69" fillId="12" borderId="0" applyNumberFormat="0" applyBorder="0" applyAlignment="0" applyProtection="0"/>
    <xf numFmtId="182" fontId="70" fillId="59" borderId="37" applyProtection="0">
      <alignment vertical="center"/>
    </xf>
    <xf numFmtId="0" fontId="71" fillId="0" borderId="0" applyNumberFormat="0" applyFill="0" applyBorder="0" applyAlignment="0" applyProtection="0"/>
    <xf numFmtId="183" fontId="50" fillId="0" borderId="0"/>
    <xf numFmtId="49" fontId="72" fillId="0" borderId="38" applyNumberFormat="0" applyFont="0" applyAlignment="0">
      <alignment horizontal="left" vertical="center" wrapText="1"/>
    </xf>
    <xf numFmtId="0" fontId="73" fillId="0" borderId="0" applyNumberFormat="0" applyFill="0" applyBorder="0" applyAlignment="0"/>
    <xf numFmtId="0" fontId="74" fillId="0" borderId="0" applyNumberFormat="0" applyFill="0" applyBorder="0" applyAlignment="0" applyProtection="0"/>
    <xf numFmtId="184" fontId="75" fillId="0" borderId="0" applyNumberFormat="0" applyFill="0" applyBorder="0" applyAlignment="0"/>
    <xf numFmtId="185" fontId="76" fillId="0" borderId="29" applyAlignment="0" applyProtection="0"/>
    <xf numFmtId="0" fontId="77" fillId="0" borderId="0"/>
    <xf numFmtId="0" fontId="56" fillId="0" borderId="0" applyFill="0" applyBorder="0" applyAlignment="0"/>
    <xf numFmtId="186" fontId="59" fillId="0" borderId="0" applyFill="0" applyBorder="0" applyAlignment="0"/>
    <xf numFmtId="187" fontId="59" fillId="0" borderId="0" applyFill="0" applyBorder="0" applyAlignment="0"/>
    <xf numFmtId="188" fontId="56" fillId="0" borderId="0" applyFill="0" applyBorder="0" applyAlignment="0"/>
    <xf numFmtId="189" fontId="56" fillId="0" borderId="0" applyFill="0" applyBorder="0" applyAlignment="0"/>
    <xf numFmtId="190" fontId="59" fillId="0" borderId="0" applyFill="0" applyBorder="0" applyAlignment="0"/>
    <xf numFmtId="191" fontId="59" fillId="0" borderId="0" applyFill="0" applyBorder="0" applyAlignment="0"/>
    <xf numFmtId="186" fontId="59" fillId="0" borderId="0" applyFill="0" applyBorder="0" applyAlignment="0"/>
    <xf numFmtId="0" fontId="78" fillId="60" borderId="39" applyNumberFormat="0" applyAlignment="0" applyProtection="0"/>
    <xf numFmtId="0" fontId="79" fillId="20" borderId="39" applyNumberFormat="0" applyAlignment="0" applyProtection="0"/>
    <xf numFmtId="1" fontId="80" fillId="0" borderId="40" applyAlignment="0">
      <alignment horizontal="left" vertical="center"/>
    </xf>
    <xf numFmtId="192" fontId="81" fillId="61" borderId="41" applyNumberFormat="0" applyFont="0" applyFill="0" applyBorder="0" applyAlignment="0">
      <alignment horizontal="center"/>
    </xf>
    <xf numFmtId="0" fontId="82" fillId="0" borderId="0"/>
    <xf numFmtId="0" fontId="83" fillId="0" borderId="42" applyNumberFormat="0" applyFill="0" applyAlignment="0" applyProtection="0"/>
    <xf numFmtId="0" fontId="84" fillId="0" borderId="43" applyNumberFormat="0" applyFill="0" applyAlignment="0" applyProtection="0"/>
    <xf numFmtId="0" fontId="84" fillId="0" borderId="43"/>
    <xf numFmtId="0" fontId="84" fillId="0" borderId="43"/>
    <xf numFmtId="0" fontId="83" fillId="0" borderId="42" applyNumberFormat="0" applyFill="0" applyAlignment="0" applyProtection="0"/>
    <xf numFmtId="0" fontId="84" fillId="0" borderId="43" applyNumberFormat="0" applyFill="0" applyAlignment="0" applyProtection="0"/>
    <xf numFmtId="0" fontId="83" fillId="0" borderId="42" applyNumberFormat="0" applyFill="0" applyAlignment="0" applyProtection="0"/>
    <xf numFmtId="0" fontId="84" fillId="0" borderId="43" applyNumberFormat="0" applyFill="0" applyAlignment="0" applyProtection="0"/>
    <xf numFmtId="0" fontId="83" fillId="0" borderId="42" applyNumberFormat="0" applyFill="0" applyAlignment="0" applyProtection="0"/>
    <xf numFmtId="0" fontId="84" fillId="0" borderId="44" applyNumberFormat="0" applyFill="0" applyAlignment="0" applyProtection="0"/>
    <xf numFmtId="0" fontId="84" fillId="0" borderId="44" applyNumberFormat="0" applyFill="0" applyAlignment="0" applyProtection="0"/>
    <xf numFmtId="193" fontId="85" fillId="0" borderId="0"/>
    <xf numFmtId="193" fontId="86" fillId="62" borderId="45"/>
    <xf numFmtId="193" fontId="87" fillId="0" borderId="46"/>
    <xf numFmtId="182" fontId="88" fillId="0" borderId="37" applyProtection="0">
      <alignment horizontal="right" vertical="center"/>
    </xf>
    <xf numFmtId="4" fontId="50" fillId="0" borderId="0" applyBorder="0" applyProtection="0">
      <protection locked="0"/>
    </xf>
    <xf numFmtId="4" fontId="50" fillId="0" borderId="0"/>
    <xf numFmtId="49" fontId="89" fillId="0" borderId="0">
      <alignment horizontal="right"/>
    </xf>
    <xf numFmtId="5" fontId="90" fillId="0" borderId="47" applyNumberFormat="0" applyFont="0" applyAlignment="0" applyProtection="0"/>
    <xf numFmtId="49" fontId="91" fillId="0" borderId="0" applyBorder="0" applyProtection="0">
      <alignment horizontal="center"/>
      <protection locked="0"/>
    </xf>
    <xf numFmtId="49" fontId="50" fillId="0" borderId="48" applyBorder="0" applyProtection="0">
      <alignment horizontal="left"/>
    </xf>
    <xf numFmtId="49" fontId="92" fillId="0" borderId="0" applyProtection="0"/>
    <xf numFmtId="49" fontId="93" fillId="0" borderId="49"/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3" fillId="0" borderId="49"/>
    <xf numFmtId="49" fontId="93" fillId="0" borderId="37"/>
    <xf numFmtId="49" fontId="94" fillId="0" borderId="0">
      <protection locked="0" hidden="1"/>
    </xf>
    <xf numFmtId="49" fontId="93" fillId="0" borderId="37"/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0">
      <protection locked="0" hidden="1"/>
    </xf>
    <xf numFmtId="49" fontId="94" fillId="0" borderId="50">
      <protection locked="0" hidden="1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center"/>
      <protection hidden="1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49" fontId="93" fillId="0" borderId="49"/>
    <xf numFmtId="49" fontId="93" fillId="0" borderId="49"/>
    <xf numFmtId="49" fontId="93" fillId="0" borderId="37"/>
    <xf numFmtId="49" fontId="93" fillId="0" borderId="37"/>
    <xf numFmtId="0" fontId="96" fillId="0" borderId="33">
      <protection hidden="1"/>
    </xf>
    <xf numFmtId="3" fontId="94" fillId="0" borderId="50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3" fontId="95" fillId="63" borderId="51">
      <alignment horizontal="center"/>
      <protection locked="0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4" fillId="0" borderId="36">
      <alignment horizontal="right"/>
      <protection hidden="1"/>
    </xf>
    <xf numFmtId="3" fontId="95" fillId="63" borderId="51">
      <alignment horizontal="center"/>
      <protection locked="0"/>
    </xf>
    <xf numFmtId="194" fontId="97" fillId="0" borderId="0"/>
    <xf numFmtId="194" fontId="97" fillId="0" borderId="0"/>
    <xf numFmtId="194" fontId="97" fillId="0" borderId="0"/>
    <xf numFmtId="194" fontId="97" fillId="0" borderId="0"/>
    <xf numFmtId="194" fontId="97" fillId="0" borderId="0"/>
    <xf numFmtId="194" fontId="97" fillId="0" borderId="0"/>
    <xf numFmtId="194" fontId="97" fillId="0" borderId="0"/>
    <xf numFmtId="194" fontId="97" fillId="0" borderId="0"/>
    <xf numFmtId="41" fontId="56" fillId="0" borderId="0" applyFont="0" applyFill="0" applyBorder="0" applyAlignment="0" applyProtection="0"/>
    <xf numFmtId="190" fontId="59" fillId="0" borderId="0" applyFont="0" applyFill="0" applyBorder="0" applyAlignment="0" applyProtection="0"/>
    <xf numFmtId="43" fontId="56" fillId="0" borderId="0" applyFont="0" applyFill="0" applyBorder="0" applyAlignment="0" applyProtection="0"/>
    <xf numFmtId="3" fontId="98" fillId="0" borderId="0" applyFont="0" applyFill="0" applyBorder="0" applyAlignment="0" applyProtection="0"/>
    <xf numFmtId="3" fontId="99" fillId="0" borderId="0" applyFont="0" applyFill="0" applyBorder="0" applyAlignment="0" applyProtection="0"/>
    <xf numFmtId="195" fontId="100" fillId="0" borderId="0" applyFont="0" applyFill="0" applyBorder="0" applyAlignment="0" applyProtection="0"/>
    <xf numFmtId="196" fontId="100" fillId="0" borderId="0" applyFont="0" applyFill="0" applyBorder="0" applyAlignment="0" applyProtection="0"/>
    <xf numFmtId="197" fontId="56" fillId="0" borderId="0" applyFont="0" applyFill="0" applyBorder="0" applyAlignment="0" applyProtection="0"/>
    <xf numFmtId="186" fontId="59" fillId="0" borderId="0" applyFont="0" applyFill="0" applyBorder="0" applyAlignment="0" applyProtection="0"/>
    <xf numFmtId="198" fontId="56" fillId="0" borderId="0" applyFont="0" applyFill="0" applyBorder="0" applyAlignment="0" applyProtection="0"/>
    <xf numFmtId="3" fontId="50" fillId="0" borderId="0"/>
    <xf numFmtId="199" fontId="99" fillId="0" borderId="0" applyFont="0" applyFill="0" applyBorder="0" applyAlignment="0" applyProtection="0"/>
    <xf numFmtId="3" fontId="50" fillId="0" borderId="0"/>
    <xf numFmtId="200" fontId="56" fillId="62" borderId="0" applyFont="0" applyBorder="0"/>
    <xf numFmtId="201" fontId="50" fillId="0" borderId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2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2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2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2" fontId="5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2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3" fontId="101" fillId="0" borderId="52" applyFill="0" applyBorder="0">
      <alignment vertical="center"/>
    </xf>
    <xf numFmtId="4" fontId="102" fillId="0" borderId="0"/>
    <xf numFmtId="4" fontId="95" fillId="0" borderId="0"/>
    <xf numFmtId="15" fontId="100" fillId="0" borderId="0" applyFont="0" applyFill="0" applyBorder="0" applyAlignment="0" applyProtection="0">
      <alignment horizontal="left"/>
    </xf>
    <xf numFmtId="0" fontId="99" fillId="0" borderId="0" applyFont="0" applyFill="0" applyBorder="0" applyAlignment="0" applyProtection="0"/>
    <xf numFmtId="14" fontId="103" fillId="0" borderId="0" applyFill="0" applyBorder="0" applyAlignment="0"/>
    <xf numFmtId="0" fontId="98" fillId="0" borderId="0" applyFont="0" applyFill="0" applyBorder="0" applyAlignment="0" applyProtection="0"/>
    <xf numFmtId="0" fontId="104" fillId="0" borderId="53" applyProtection="0">
      <alignment horizontal="center" vertical="top" wrapText="1"/>
    </xf>
    <xf numFmtId="202" fontId="100" fillId="0" borderId="0" applyFont="0" applyFill="0" applyBorder="0" applyProtection="0">
      <alignment horizontal="left"/>
    </xf>
    <xf numFmtId="186" fontId="105" fillId="0" borderId="0" applyFont="0" applyFill="0" applyBorder="0" applyAlignment="0" applyProtection="0">
      <protection locked="0"/>
    </xf>
    <xf numFmtId="39" fontId="57" fillId="0" borderId="0" applyFont="0" applyFill="0" applyBorder="0" applyAlignment="0" applyProtection="0"/>
    <xf numFmtId="203" fontId="106" fillId="0" borderId="0" applyFont="0" applyFill="0" applyBorder="0" applyAlignment="0"/>
    <xf numFmtId="170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0" fontId="107" fillId="13" borderId="0" applyNumberFormat="0" applyBorder="0" applyAlignment="0" applyProtection="0"/>
    <xf numFmtId="204" fontId="50" fillId="0" borderId="0" applyFill="0" applyBorder="0" applyProtection="0">
      <alignment vertical="center"/>
    </xf>
    <xf numFmtId="205" fontId="50" fillId="0" borderId="0" applyFill="0" applyBorder="0" applyProtection="0">
      <alignment vertical="center"/>
    </xf>
    <xf numFmtId="0" fontId="84" fillId="64" borderId="0" applyNumberFormat="0" applyBorder="0" applyAlignment="0" applyProtection="0"/>
    <xf numFmtId="0" fontId="84" fillId="65" borderId="0" applyNumberFormat="0" applyBorder="0" applyAlignment="0" applyProtection="0"/>
    <xf numFmtId="0" fontId="84" fillId="66" borderId="0" applyNumberFormat="0" applyBorder="0" applyAlignment="0" applyProtection="0"/>
    <xf numFmtId="190" fontId="59" fillId="0" borderId="0" applyFill="0" applyBorder="0" applyAlignment="0"/>
    <xf numFmtId="186" fontId="59" fillId="0" borderId="0" applyFill="0" applyBorder="0" applyAlignment="0"/>
    <xf numFmtId="190" fontId="59" fillId="0" borderId="0" applyFill="0" applyBorder="0" applyAlignment="0"/>
    <xf numFmtId="191" fontId="59" fillId="0" borderId="0" applyFill="0" applyBorder="0" applyAlignment="0"/>
    <xf numFmtId="186" fontId="59" fillId="0" borderId="0" applyFill="0" applyBorder="0" applyAlignment="0"/>
    <xf numFmtId="0" fontId="108" fillId="67" borderId="36"/>
    <xf numFmtId="206" fontId="56" fillId="0" borderId="0" applyFont="0" applyFill="0" applyBorder="0" applyAlignment="0" applyProtection="0"/>
    <xf numFmtId="0" fontId="56" fillId="0" borderId="0"/>
    <xf numFmtId="207" fontId="109" fillId="0" borderId="0" applyBorder="0" applyProtection="0"/>
    <xf numFmtId="9" fontId="50" fillId="0" borderId="0" applyFill="0" applyBorder="0" applyProtection="0">
      <alignment vertical="center"/>
    </xf>
    <xf numFmtId="0" fontId="110" fillId="0" borderId="0" applyNumberFormat="0" applyFill="0" applyBorder="0" applyAlignment="0" applyProtection="0"/>
    <xf numFmtId="0" fontId="111" fillId="0" borderId="0"/>
    <xf numFmtId="0" fontId="111" fillId="0" borderId="0"/>
    <xf numFmtId="2" fontId="112" fillId="0" borderId="0" applyFill="0" applyBorder="0" applyAlignment="0" applyProtection="0"/>
    <xf numFmtId="2" fontId="99" fillId="0" borderId="0" applyFont="0" applyFill="0" applyBorder="0" applyAlignment="0" applyProtection="0"/>
    <xf numFmtId="0" fontId="56" fillId="0" borderId="0"/>
    <xf numFmtId="0" fontId="107" fillId="17" borderId="0" applyNumberFormat="0" applyBorder="0" applyAlignment="0" applyProtection="0"/>
    <xf numFmtId="0" fontId="107" fillId="14" borderId="0" applyNumberFormat="0" applyBorder="0" applyAlignment="0" applyProtection="0"/>
    <xf numFmtId="38" fontId="108" fillId="62" borderId="0" applyNumberFormat="0" applyBorder="0" applyAlignment="0" applyProtection="0"/>
    <xf numFmtId="0" fontId="113" fillId="0" borderId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14" fillId="68" borderId="0"/>
    <xf numFmtId="0" fontId="115" fillId="0" borderId="0">
      <alignment horizontal="left"/>
    </xf>
    <xf numFmtId="0" fontId="116" fillId="0" borderId="54" applyNumberFormat="0" applyAlignment="0" applyProtection="0">
      <alignment horizontal="left" vertical="center"/>
    </xf>
    <xf numFmtId="0" fontId="117" fillId="0" borderId="54" applyNumberFormat="0" applyAlignment="0" applyProtection="0">
      <alignment horizontal="left" vertical="center"/>
    </xf>
    <xf numFmtId="0" fontId="116" fillId="0" borderId="55">
      <alignment horizontal="left" vertical="center"/>
    </xf>
    <xf numFmtId="0" fontId="117" fillId="0" borderId="55">
      <alignment horizontal="left" vertical="center"/>
    </xf>
    <xf numFmtId="0" fontId="118" fillId="0" borderId="0" applyNumberFormat="0" applyBorder="0" applyProtection="0">
      <alignment horizontal="center"/>
    </xf>
    <xf numFmtId="0" fontId="119" fillId="0" borderId="56" applyNumberFormat="0" applyFill="0" applyAlignment="0" applyProtection="0"/>
    <xf numFmtId="0" fontId="120" fillId="0" borderId="0" applyNumberFormat="0" applyFill="0" applyBorder="0" applyAlignment="0" applyProtection="0"/>
    <xf numFmtId="0" fontId="119" fillId="0" borderId="57" applyNumberFormat="0" applyFill="0" applyAlignment="0" applyProtection="0"/>
    <xf numFmtId="0" fontId="120" fillId="0" borderId="0" applyNumberFormat="0" applyFill="0" applyBorder="0" applyAlignment="0" applyProtection="0"/>
    <xf numFmtId="0" fontId="121" fillId="0" borderId="58" applyNumberFormat="0" applyFill="0" applyAlignment="0" applyProtection="0"/>
    <xf numFmtId="0" fontId="122" fillId="0" borderId="0" applyNumberFormat="0" applyFill="0" applyBorder="0" applyAlignment="0" applyProtection="0"/>
    <xf numFmtId="0" fontId="121" fillId="0" borderId="59" applyNumberFormat="0" applyFill="0" applyAlignment="0" applyProtection="0"/>
    <xf numFmtId="0" fontId="122" fillId="0" borderId="0" applyNumberFormat="0" applyFill="0" applyBorder="0" applyAlignment="0" applyProtection="0"/>
    <xf numFmtId="0" fontId="123" fillId="0" borderId="60" applyNumberFormat="0" applyFill="0" applyAlignment="0" applyProtection="0"/>
    <xf numFmtId="0" fontId="123" fillId="0" borderId="57" applyNumberFormat="0" applyFill="0" applyAlignment="0" applyProtection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18" fillId="0" borderId="0" applyNumberFormat="0" applyBorder="0" applyProtection="0">
      <alignment horizontal="center" textRotation="90"/>
    </xf>
    <xf numFmtId="0" fontId="125" fillId="0" borderId="0" applyNumberFormat="0" applyFill="0" applyBorder="0" applyAlignment="0" applyProtection="0"/>
    <xf numFmtId="0" fontId="126" fillId="69" borderId="0"/>
    <xf numFmtId="0" fontId="127" fillId="70" borderId="0"/>
    <xf numFmtId="0" fontId="128" fillId="0" borderId="34"/>
    <xf numFmtId="0" fontId="129" fillId="0" borderId="0"/>
    <xf numFmtId="49" fontId="130" fillId="71" borderId="0" applyBorder="0" applyProtection="0">
      <alignment horizontal="left"/>
    </xf>
    <xf numFmtId="208" fontId="50" fillId="0" borderId="0" applyBorder="0" applyProtection="0"/>
    <xf numFmtId="167" fontId="50" fillId="0" borderId="0" applyBorder="0"/>
    <xf numFmtId="0" fontId="131" fillId="0" borderId="61" applyBorder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135" fillId="0" borderId="0" applyNumberFormat="0" applyFill="0" applyAlignment="0" applyProtection="0"/>
    <xf numFmtId="0" fontId="135" fillId="0" borderId="0" applyNumberFormat="0" applyFill="0" applyAlignment="0" applyProtection="0"/>
    <xf numFmtId="0" fontId="135" fillId="0" borderId="0" applyNumberFormat="0" applyFill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Alignment="0" applyProtection="0"/>
    <xf numFmtId="0" fontId="135" fillId="0" borderId="0" applyNumberFormat="0" applyFill="0" applyAlignment="0" applyProtection="0"/>
    <xf numFmtId="0" fontId="135" fillId="0" borderId="0" applyNumberFormat="0" applyFill="0" applyAlignment="0" applyProtection="0"/>
    <xf numFmtId="0" fontId="133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Alignment="0" applyProtection="0"/>
    <xf numFmtId="0" fontId="135" fillId="0" borderId="0" applyNumberFormat="0" applyFill="0" applyAlignment="0" applyProtection="0"/>
    <xf numFmtId="0" fontId="135" fillId="0" borderId="0" applyNumberFormat="0" applyFill="0" applyAlignment="0" applyProtection="0"/>
    <xf numFmtId="0" fontId="136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8" fillId="0" borderId="0" applyNumberFormat="0" applyFill="0" applyBorder="0" applyAlignment="0" applyProtection="0">
      <alignment vertical="top" wrapText="1"/>
      <protection locked="0"/>
    </xf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2" fillId="0" borderId="0" applyNumberFormat="0" applyFill="0" applyAlignment="0" applyProtection="0"/>
    <xf numFmtId="0" fontId="139" fillId="72" borderId="62" applyNumberFormat="0" applyAlignment="0" applyProtection="0"/>
    <xf numFmtId="0" fontId="140" fillId="73" borderId="62" applyNumberFormat="0" applyAlignment="0" applyProtection="0"/>
    <xf numFmtId="0" fontId="141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2" borderId="0"/>
    <xf numFmtId="0" fontId="69" fillId="12" borderId="0"/>
    <xf numFmtId="0" fontId="141" fillId="11" borderId="0" applyNumberFormat="0" applyBorder="0" applyAlignment="0" applyProtection="0"/>
    <xf numFmtId="0" fontId="69" fillId="11" borderId="0" applyNumberFormat="0" applyBorder="0" applyAlignment="0" applyProtection="0"/>
    <xf numFmtId="0" fontId="141" fillId="11" borderId="0" applyNumberFormat="0" applyBorder="0" applyAlignment="0" applyProtection="0"/>
    <xf numFmtId="0" fontId="69" fillId="11" borderId="0" applyNumberFormat="0" applyBorder="0" applyAlignment="0" applyProtection="0"/>
    <xf numFmtId="0" fontId="141" fillId="11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59" fillId="0" borderId="0"/>
    <xf numFmtId="0" fontId="142" fillId="2" borderId="39" applyNumberFormat="0" applyAlignment="0" applyProtection="0"/>
    <xf numFmtId="209" fontId="143" fillId="0" borderId="31" applyFill="0" applyBorder="0" applyAlignment="0">
      <alignment horizontal="center"/>
      <protection locked="0"/>
    </xf>
    <xf numFmtId="10" fontId="108" fillId="74" borderId="36" applyNumberFormat="0" applyBorder="0" applyAlignment="0" applyProtection="0"/>
    <xf numFmtId="186" fontId="143" fillId="0" borderId="0" applyFill="0" applyBorder="0" applyAlignment="0">
      <protection locked="0"/>
    </xf>
    <xf numFmtId="0" fontId="142" fillId="21" borderId="39" applyNumberFormat="0" applyAlignment="0" applyProtection="0"/>
    <xf numFmtId="203" fontId="143" fillId="0" borderId="0" applyFill="0" applyBorder="0" applyAlignment="0" applyProtection="0">
      <protection locked="0"/>
    </xf>
    <xf numFmtId="0" fontId="142" fillId="6" borderId="39" applyNumberFormat="0" applyAlignment="0" applyProtection="0"/>
    <xf numFmtId="0" fontId="144" fillId="75" borderId="37" applyAlignment="0">
      <protection locked="0"/>
    </xf>
    <xf numFmtId="0" fontId="75" fillId="0" borderId="0"/>
    <xf numFmtId="0" fontId="140" fillId="72" borderId="62" applyNumberFormat="0" applyAlignment="0" applyProtection="0"/>
    <xf numFmtId="0" fontId="145" fillId="72" borderId="62" applyNumberFormat="0" applyAlignment="0" applyProtection="0"/>
    <xf numFmtId="0" fontId="140" fillId="72" borderId="62" applyNumberFormat="0" applyAlignment="0" applyProtection="0"/>
    <xf numFmtId="0" fontId="140" fillId="73" borderId="62"/>
    <xf numFmtId="0" fontId="140" fillId="73" borderId="62"/>
    <xf numFmtId="0" fontId="145" fillId="72" borderId="62" applyNumberFormat="0" applyAlignment="0" applyProtection="0"/>
    <xf numFmtId="0" fontId="140" fillId="72" borderId="62" applyNumberFormat="0" applyAlignment="0" applyProtection="0"/>
    <xf numFmtId="0" fontId="145" fillId="72" borderId="62" applyNumberFormat="0" applyAlignment="0" applyProtection="0"/>
    <xf numFmtId="0" fontId="140" fillId="72" borderId="62" applyNumberFormat="0" applyAlignment="0" applyProtection="0"/>
    <xf numFmtId="0" fontId="145" fillId="72" borderId="62" applyNumberFormat="0" applyAlignment="0" applyProtection="0"/>
    <xf numFmtId="0" fontId="146" fillId="0" borderId="63" applyNumberFormat="0" applyFont="0" applyFill="0" applyAlignment="0" applyProtection="0">
      <alignment horizontal="left"/>
    </xf>
    <xf numFmtId="190" fontId="59" fillId="0" borderId="0" applyFill="0" applyBorder="0" applyAlignment="0"/>
    <xf numFmtId="186" fontId="59" fillId="0" borderId="0" applyFill="0" applyBorder="0" applyAlignment="0"/>
    <xf numFmtId="190" fontId="59" fillId="0" borderId="0" applyFill="0" applyBorder="0" applyAlignment="0"/>
    <xf numFmtId="191" fontId="59" fillId="0" borderId="0" applyFill="0" applyBorder="0" applyAlignment="0"/>
    <xf numFmtId="186" fontId="59" fillId="0" borderId="0" applyFill="0" applyBorder="0" applyAlignment="0"/>
    <xf numFmtId="0" fontId="147" fillId="0" borderId="64" applyNumberFormat="0" applyFill="0" applyAlignment="0" applyProtection="0"/>
    <xf numFmtId="0" fontId="148" fillId="0" borderId="65" applyNumberFormat="0" applyFill="0" applyAlignment="0" applyProtection="0"/>
    <xf numFmtId="44" fontId="64" fillId="0" borderId="0" applyFont="0" applyFill="0" applyBorder="0" applyAlignment="0" applyProtection="0"/>
    <xf numFmtId="210" fontId="50" fillId="0" borderId="0" applyFill="0" applyBorder="0" applyProtection="0">
      <alignment vertical="center"/>
    </xf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0" fillId="0" borderId="0" applyFont="0" applyFill="0" applyBorder="0" applyAlignment="0" applyProtection="0"/>
    <xf numFmtId="44" fontId="50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1" fillId="0" borderId="0" applyFont="0" applyFill="0" applyBorder="0" applyAlignment="0" applyProtection="0"/>
    <xf numFmtId="44" fontId="151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49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50" fillId="0" borderId="0" applyFont="0" applyFill="0" applyBorder="0" applyAlignment="0" applyProtection="0"/>
    <xf numFmtId="44" fontId="50" fillId="0" borderId="0" applyFont="0" applyFill="0" applyBorder="0" applyAlignment="0" applyProtection="0"/>
    <xf numFmtId="44" fontId="152" fillId="0" borderId="0" applyFont="0" applyFill="0" applyBorder="0" applyAlignment="0" applyProtection="0"/>
    <xf numFmtId="44" fontId="152" fillId="0" borderId="0" applyFont="0" applyFill="0" applyBorder="0" applyAlignment="0" applyProtection="0"/>
    <xf numFmtId="211" fontId="56" fillId="0" borderId="0" applyFill="0" applyBorder="0" applyAlignment="0" applyProtection="0"/>
    <xf numFmtId="44" fontId="56" fillId="0" borderId="0" applyFont="0" applyFill="0" applyBorder="0" applyAlignment="0" applyProtection="0"/>
    <xf numFmtId="44" fontId="150" fillId="0" borderId="0" applyFont="0" applyFill="0" applyBorder="0" applyAlignment="0" applyProtection="0"/>
    <xf numFmtId="44" fontId="150" fillId="0" borderId="0" applyFont="0" applyFill="0" applyBorder="0" applyAlignment="0" applyProtection="0"/>
    <xf numFmtId="211" fontId="56" fillId="0" borderId="0" applyFill="0" applyBorder="0" applyAlignment="0" applyProtection="0"/>
    <xf numFmtId="44" fontId="150" fillId="0" borderId="0" applyFont="0" applyFill="0" applyBorder="0" applyAlignment="0" applyProtection="0"/>
    <xf numFmtId="211" fontId="50" fillId="0" borderId="0" applyFill="0" applyBorder="0" applyAlignment="0" applyProtection="0"/>
    <xf numFmtId="181" fontId="153" fillId="0" borderId="0" applyFont="0" applyFill="0" applyBorder="0" applyAlignment="0" applyProtection="0"/>
    <xf numFmtId="212" fontId="56" fillId="0" borderId="0" applyFont="0" applyFill="0" applyBorder="0" applyAlignment="0" applyProtection="0"/>
    <xf numFmtId="213" fontId="56" fillId="0" borderId="0" applyFont="0" applyFill="0" applyBorder="0" applyAlignment="0" applyProtection="0"/>
    <xf numFmtId="49" fontId="50" fillId="0" borderId="48" applyBorder="0" applyProtection="0">
      <alignment horizontal="left"/>
    </xf>
    <xf numFmtId="208" fontId="50" fillId="0" borderId="0" applyBorder="0" applyProtection="0"/>
    <xf numFmtId="0" fontId="154" fillId="0" borderId="61"/>
    <xf numFmtId="214" fontId="155" fillId="0" borderId="0" applyFont="0" applyFill="0" applyBorder="0" applyAlignment="0" applyProtection="0"/>
    <xf numFmtId="0" fontId="156" fillId="0" borderId="0"/>
    <xf numFmtId="0" fontId="157" fillId="0" borderId="0"/>
    <xf numFmtId="0" fontId="115" fillId="0" borderId="0"/>
    <xf numFmtId="0" fontId="158" fillId="0" borderId="66" applyNumberFormat="0" applyFill="0" applyAlignment="0" applyProtection="0"/>
    <xf numFmtId="0" fontId="159" fillId="0" borderId="67" applyNumberFormat="0" applyFill="0" applyAlignment="0" applyProtection="0"/>
    <xf numFmtId="0" fontId="159" fillId="0" borderId="67"/>
    <xf numFmtId="0" fontId="159" fillId="0" borderId="67"/>
    <xf numFmtId="0" fontId="158" fillId="0" borderId="66" applyNumberFormat="0" applyFill="0" applyAlignment="0" applyProtection="0"/>
    <xf numFmtId="0" fontId="159" fillId="0" borderId="67" applyNumberFormat="0" applyFill="0" applyAlignment="0" applyProtection="0"/>
    <xf numFmtId="0" fontId="158" fillId="0" borderId="66" applyNumberFormat="0" applyFill="0" applyAlignment="0" applyProtection="0"/>
    <xf numFmtId="0" fontId="159" fillId="0" borderId="67" applyNumberFormat="0" applyFill="0" applyAlignment="0" applyProtection="0"/>
    <xf numFmtId="0" fontId="158" fillId="0" borderId="66" applyNumberFormat="0" applyFill="0" applyAlignment="0" applyProtection="0"/>
    <xf numFmtId="0" fontId="119" fillId="0" borderId="56" applyNumberFormat="0" applyFill="0" applyAlignment="0" applyProtection="0"/>
    <xf numFmtId="0" fontId="119" fillId="0" borderId="56" applyNumberFormat="0" applyFill="0" applyAlignment="0" applyProtection="0"/>
    <xf numFmtId="0" fontId="160" fillId="0" borderId="68" applyNumberFormat="0" applyFill="0" applyAlignment="0" applyProtection="0"/>
    <xf numFmtId="0" fontId="161" fillId="0" borderId="68" applyNumberFormat="0" applyFill="0" applyAlignment="0" applyProtection="0"/>
    <xf numFmtId="0" fontId="161" fillId="0" borderId="68"/>
    <xf numFmtId="0" fontId="161" fillId="0" borderId="68"/>
    <xf numFmtId="0" fontId="160" fillId="0" borderId="68" applyNumberFormat="0" applyFill="0" applyAlignment="0" applyProtection="0"/>
    <xf numFmtId="0" fontId="161" fillId="0" borderId="68" applyNumberFormat="0" applyFill="0" applyAlignment="0" applyProtection="0"/>
    <xf numFmtId="0" fontId="160" fillId="0" borderId="68" applyNumberFormat="0" applyFill="0" applyAlignment="0" applyProtection="0"/>
    <xf numFmtId="0" fontId="161" fillId="0" borderId="68" applyNumberFormat="0" applyFill="0" applyAlignment="0" applyProtection="0"/>
    <xf numFmtId="0" fontId="160" fillId="0" borderId="68" applyNumberFormat="0" applyFill="0" applyAlignment="0" applyProtection="0"/>
    <xf numFmtId="0" fontId="121" fillId="0" borderId="58" applyNumberFormat="0" applyFill="0" applyAlignment="0" applyProtection="0"/>
    <xf numFmtId="0" fontId="121" fillId="0" borderId="58" applyNumberFormat="0" applyFill="0" applyAlignment="0" applyProtection="0"/>
    <xf numFmtId="0" fontId="162" fillId="0" borderId="69" applyNumberFormat="0" applyFill="0" applyAlignment="0" applyProtection="0"/>
    <xf numFmtId="0" fontId="163" fillId="0" borderId="70" applyNumberFormat="0" applyFill="0" applyAlignment="0" applyProtection="0"/>
    <xf numFmtId="0" fontId="163" fillId="0" borderId="70"/>
    <xf numFmtId="0" fontId="163" fillId="0" borderId="70"/>
    <xf numFmtId="0" fontId="162" fillId="0" borderId="69" applyNumberFormat="0" applyFill="0" applyAlignment="0" applyProtection="0"/>
    <xf numFmtId="0" fontId="163" fillId="0" borderId="70" applyNumberFormat="0" applyFill="0" applyAlignment="0" applyProtection="0"/>
    <xf numFmtId="0" fontId="162" fillId="0" borderId="69" applyNumberFormat="0" applyFill="0" applyAlignment="0" applyProtection="0"/>
    <xf numFmtId="0" fontId="163" fillId="0" borderId="70" applyNumberFormat="0" applyFill="0" applyAlignment="0" applyProtection="0"/>
    <xf numFmtId="0" fontId="162" fillId="0" borderId="69" applyNumberFormat="0" applyFill="0" applyAlignment="0" applyProtection="0"/>
    <xf numFmtId="0" fontId="123" fillId="0" borderId="60" applyNumberFormat="0" applyFill="0" applyAlignment="0" applyProtection="0"/>
    <xf numFmtId="0" fontId="123" fillId="0" borderId="60" applyNumberFormat="0" applyFill="0" applyAlignment="0" applyProtection="0"/>
    <xf numFmtId="0" fontId="162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/>
    <xf numFmtId="0" fontId="163" fillId="0" borderId="0"/>
    <xf numFmtId="0" fontId="162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" fontId="164" fillId="0" borderId="0" applyFill="0" applyBorder="0" applyProtection="0">
      <alignment horizontal="right"/>
    </xf>
    <xf numFmtId="4" fontId="165" fillId="0" borderId="0" applyFill="0" applyBorder="0" applyProtection="0"/>
    <xf numFmtId="4" fontId="165" fillId="0" borderId="0" applyFill="0" applyBorder="0" applyProtection="0"/>
    <xf numFmtId="4" fontId="165" fillId="0" borderId="0" applyFill="0" applyBorder="0" applyProtection="0"/>
    <xf numFmtId="4" fontId="166" fillId="0" borderId="0" applyFill="0" applyBorder="0" applyProtection="0"/>
    <xf numFmtId="4" fontId="167" fillId="0" borderId="0" applyFill="0" applyBorder="0" applyProtection="0"/>
    <xf numFmtId="0" fontId="168" fillId="0" borderId="0" applyBorder="0" applyAlignment="0"/>
    <xf numFmtId="0" fontId="169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170" fillId="0" borderId="0"/>
    <xf numFmtId="0" fontId="170" fillId="0" borderId="0"/>
    <xf numFmtId="0" fontId="169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169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169" fillId="0" borderId="0" applyNumberFormat="0" applyFill="0" applyBorder="0" applyAlignment="0" applyProtection="0"/>
    <xf numFmtId="0" fontId="171" fillId="0" borderId="0" applyNumberFormat="0"/>
    <xf numFmtId="49" fontId="91" fillId="0" borderId="0" applyBorder="0" applyProtection="0"/>
    <xf numFmtId="0" fontId="50" fillId="0" borderId="0" applyBorder="0" applyProtection="0">
      <alignment horizontal="left" wrapText="1"/>
    </xf>
    <xf numFmtId="0" fontId="50" fillId="0" borderId="48" applyBorder="0" applyProtection="0">
      <alignment horizontal="left" wrapText="1"/>
      <protection locked="0"/>
    </xf>
    <xf numFmtId="0" fontId="50" fillId="0" borderId="48" applyBorder="0" applyProtection="0">
      <alignment horizontal="left"/>
      <protection locked="0"/>
    </xf>
    <xf numFmtId="0" fontId="101" fillId="0" borderId="0" applyBorder="0" applyProtection="0">
      <alignment horizontal="left"/>
    </xf>
    <xf numFmtId="0" fontId="172" fillId="2" borderId="0" applyNumberFormat="0" applyBorder="0" applyAlignment="0" applyProtection="0"/>
    <xf numFmtId="0" fontId="173" fillId="31" borderId="0" applyNumberFormat="0" applyBorder="0" applyAlignment="0" applyProtection="0"/>
    <xf numFmtId="0" fontId="173" fillId="2" borderId="0" applyNumberFormat="0" applyBorder="0" applyAlignment="0" applyProtection="0"/>
    <xf numFmtId="0" fontId="174" fillId="2" borderId="0" applyNumberFormat="0" applyBorder="0" applyAlignment="0" applyProtection="0"/>
    <xf numFmtId="0" fontId="173" fillId="2" borderId="0" applyNumberFormat="0" applyBorder="0" applyAlignment="0" applyProtection="0"/>
    <xf numFmtId="0" fontId="173" fillId="31" borderId="0"/>
    <xf numFmtId="0" fontId="173" fillId="31" borderId="0"/>
    <xf numFmtId="0" fontId="174" fillId="2" borderId="0" applyNumberFormat="0" applyBorder="0" applyAlignment="0" applyProtection="0"/>
    <xf numFmtId="0" fontId="173" fillId="2" borderId="0" applyNumberFormat="0" applyBorder="0" applyAlignment="0" applyProtection="0"/>
    <xf numFmtId="0" fontId="174" fillId="2" borderId="0" applyNumberFormat="0" applyBorder="0" applyAlignment="0" applyProtection="0"/>
    <xf numFmtId="0" fontId="173" fillId="2" borderId="0" applyNumberFormat="0" applyBorder="0" applyAlignment="0" applyProtection="0"/>
    <xf numFmtId="0" fontId="174" fillId="2" borderId="0" applyNumberFormat="0" applyBorder="0" applyAlignment="0" applyProtection="0"/>
    <xf numFmtId="0" fontId="172" fillId="2" borderId="0" applyNumberFormat="0" applyBorder="0" applyAlignment="0" applyProtection="0"/>
    <xf numFmtId="0" fontId="172" fillId="2" borderId="0" applyNumberFormat="0" applyBorder="0" applyAlignment="0" applyProtection="0"/>
    <xf numFmtId="37" fontId="175" fillId="0" borderId="0"/>
    <xf numFmtId="182" fontId="88" fillId="0" borderId="37">
      <alignment vertical="center"/>
      <protection locked="0"/>
    </xf>
    <xf numFmtId="182" fontId="88" fillId="0" borderId="37">
      <alignment vertical="center"/>
      <protection locked="0"/>
    </xf>
    <xf numFmtId="0" fontId="50" fillId="0" borderId="0" applyNumberFormat="0" applyFill="0" applyBorder="0" applyAlignment="0" applyProtection="0"/>
    <xf numFmtId="215" fontId="176" fillId="0" borderId="0"/>
    <xf numFmtId="0" fontId="176" fillId="0" borderId="0"/>
    <xf numFmtId="0" fontId="50" fillId="0" borderId="0" applyProtection="0"/>
    <xf numFmtId="0" fontId="50" fillId="0" borderId="0" applyProtection="0"/>
    <xf numFmtId="0" fontId="50" fillId="0" borderId="0" applyNumberFormat="0" applyFill="0" applyBorder="0" applyAlignment="0" applyProtection="0"/>
    <xf numFmtId="184" fontId="177" fillId="0" borderId="0" applyFill="0" applyBorder="0" applyAlignment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/>
    <xf numFmtId="0" fontId="56" fillId="0" borderId="0"/>
    <xf numFmtId="0" fontId="178" fillId="0" borderId="0" applyAlignment="0">
      <alignment vertical="top" wrapText="1"/>
      <protection locked="0"/>
    </xf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48" fillId="0" borderId="0"/>
    <xf numFmtId="0" fontId="48" fillId="0" borderId="0"/>
    <xf numFmtId="0" fontId="50" fillId="0" borderId="0"/>
    <xf numFmtId="0" fontId="1" fillId="0" borderId="0"/>
    <xf numFmtId="0" fontId="50" fillId="0" borderId="0"/>
    <xf numFmtId="0" fontId="56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6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6" fillId="0" borderId="0"/>
    <xf numFmtId="0" fontId="50" fillId="0" borderId="0"/>
    <xf numFmtId="0" fontId="50" fillId="0" borderId="0"/>
    <xf numFmtId="0" fontId="179" fillId="0" borderId="0" applyAlignment="0">
      <alignment vertical="top" wrapText="1"/>
      <protection locked="0"/>
    </xf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3" fillId="0" borderId="0"/>
    <xf numFmtId="0" fontId="63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179" fillId="0" borderId="0" applyAlignment="0">
      <alignment vertical="top" wrapText="1"/>
      <protection locked="0"/>
    </xf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3" fillId="0" borderId="0"/>
    <xf numFmtId="0" fontId="63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18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152" fillId="0" borderId="0"/>
    <xf numFmtId="0" fontId="56" fillId="0" borderId="0"/>
    <xf numFmtId="49" fontId="50" fillId="0" borderId="0" applyProtection="0"/>
    <xf numFmtId="49" fontId="50" fillId="0" borderId="0" applyProtection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51" fillId="0" borderId="0"/>
    <xf numFmtId="0" fontId="50" fillId="0" borderId="0"/>
    <xf numFmtId="0" fontId="179" fillId="0" borderId="0">
      <protection locked="0"/>
    </xf>
    <xf numFmtId="0" fontId="50" fillId="0" borderId="0"/>
    <xf numFmtId="0" fontId="50" fillId="0" borderId="0"/>
    <xf numFmtId="0" fontId="56" fillId="0" borderId="0"/>
    <xf numFmtId="0" fontId="50" fillId="0" borderId="0"/>
    <xf numFmtId="0" fontId="179" fillId="0" borderId="0" applyAlignment="0">
      <alignment vertical="top" wrapText="1"/>
      <protection locked="0"/>
    </xf>
    <xf numFmtId="0" fontId="50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6" fillId="0" borderId="0"/>
    <xf numFmtId="0" fontId="50" fillId="0" borderId="0"/>
    <xf numFmtId="0" fontId="56" fillId="0" borderId="0"/>
    <xf numFmtId="0" fontId="50" fillId="0" borderId="0"/>
    <xf numFmtId="0" fontId="179" fillId="0" borderId="0">
      <protection locked="0"/>
    </xf>
    <xf numFmtId="0" fontId="15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51" fillId="0" borderId="0"/>
    <xf numFmtId="0" fontId="63" fillId="0" borderId="0"/>
    <xf numFmtId="49" fontId="50" fillId="0" borderId="0" applyProtection="0"/>
    <xf numFmtId="49" fontId="50" fillId="0" borderId="0" applyProtection="0"/>
    <xf numFmtId="0" fontId="56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49" fontId="50" fillId="0" borderId="0" applyProtection="0"/>
    <xf numFmtId="49" fontId="50" fillId="0" borderId="0" applyProtection="0"/>
    <xf numFmtId="0" fontId="56" fillId="0" borderId="0"/>
    <xf numFmtId="49" fontId="50" fillId="0" borderId="0" applyProtection="0"/>
    <xf numFmtId="49" fontId="50" fillId="0" borderId="0" applyProtection="0"/>
    <xf numFmtId="0" fontId="56" fillId="0" borderId="0"/>
    <xf numFmtId="49" fontId="50" fillId="0" borderId="0" applyProtection="0"/>
    <xf numFmtId="49" fontId="50" fillId="0" borderId="0" applyProtection="0"/>
    <xf numFmtId="0" fontId="56" fillId="0" borderId="0"/>
    <xf numFmtId="49" fontId="50" fillId="0" borderId="0" applyProtection="0"/>
    <xf numFmtId="49" fontId="50" fillId="0" borderId="0" applyProtection="0"/>
    <xf numFmtId="0" fontId="56" fillId="0" borderId="0"/>
    <xf numFmtId="49" fontId="50" fillId="0" borderId="0" applyProtection="0"/>
    <xf numFmtId="49" fontId="50" fillId="0" borderId="0" applyProtection="0"/>
    <xf numFmtId="0" fontId="56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64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4" fillId="0" borderId="0"/>
    <xf numFmtId="0" fontId="181" fillId="0" borderId="0">
      <alignment vertical="top" wrapText="1"/>
      <protection locked="0"/>
    </xf>
    <xf numFmtId="0" fontId="181" fillId="0" borderId="0">
      <alignment vertical="top" wrapText="1"/>
      <protection locked="0"/>
    </xf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216" fontId="50" fillId="0" borderId="0">
      <alignment vertical="center"/>
    </xf>
    <xf numFmtId="49" fontId="56" fillId="0" borderId="0"/>
    <xf numFmtId="0" fontId="182" fillId="0" borderId="0"/>
    <xf numFmtId="216" fontId="50" fillId="0" borderId="0">
      <alignment vertical="center"/>
    </xf>
    <xf numFmtId="0" fontId="54" fillId="0" borderId="0"/>
    <xf numFmtId="0" fontId="56" fillId="0" borderId="0"/>
    <xf numFmtId="0" fontId="182" fillId="0" borderId="0"/>
    <xf numFmtId="0" fontId="50" fillId="0" borderId="0"/>
    <xf numFmtId="0" fontId="56" fillId="0" borderId="0"/>
    <xf numFmtId="0" fontId="56" fillId="0" borderId="0"/>
    <xf numFmtId="49" fontId="56" fillId="0" borderId="0"/>
    <xf numFmtId="0" fontId="56" fillId="0" borderId="0"/>
    <xf numFmtId="0" fontId="56" fillId="0" borderId="0"/>
    <xf numFmtId="0" fontId="182" fillId="0" borderId="0"/>
    <xf numFmtId="0" fontId="56" fillId="0" borderId="0"/>
    <xf numFmtId="0" fontId="56" fillId="0" borderId="0"/>
    <xf numFmtId="0" fontId="56" fillId="0" borderId="0"/>
    <xf numFmtId="49" fontId="56" fillId="0" borderId="0"/>
    <xf numFmtId="49" fontId="56" fillId="0" borderId="0"/>
    <xf numFmtId="0" fontId="64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49" fontId="56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49" fontId="56" fillId="0" borderId="0"/>
    <xf numFmtId="0" fontId="50" fillId="0" borderId="0"/>
    <xf numFmtId="0" fontId="56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50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56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0" fillId="0" borderId="0"/>
    <xf numFmtId="0" fontId="64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79" fillId="0" borderId="0">
      <protection locked="0"/>
    </xf>
    <xf numFmtId="0" fontId="56" fillId="0" borderId="0"/>
    <xf numFmtId="0" fontId="56" fillId="0" borderId="0"/>
    <xf numFmtId="0" fontId="56" fillId="0" borderId="0"/>
    <xf numFmtId="49" fontId="50" fillId="0" borderId="0" applyProtection="0"/>
    <xf numFmtId="0" fontId="179" fillId="0" borderId="0">
      <protection locked="0"/>
    </xf>
    <xf numFmtId="0" fontId="64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6" fillId="0" borderId="0"/>
    <xf numFmtId="0" fontId="179" fillId="0" borderId="0" applyAlignment="0">
      <alignment vertical="top" wrapText="1"/>
      <protection locked="0"/>
    </xf>
    <xf numFmtId="49" fontId="56" fillId="0" borderId="0"/>
    <xf numFmtId="0" fontId="50" fillId="0" borderId="0"/>
    <xf numFmtId="0" fontId="50" fillId="0" borderId="0"/>
    <xf numFmtId="49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215" fontId="183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179" fillId="0" borderId="0" applyAlignment="0">
      <alignment vertical="top" wrapText="1"/>
      <protection locked="0"/>
    </xf>
    <xf numFmtId="0" fontId="56" fillId="0" borderId="0"/>
    <xf numFmtId="0" fontId="56" fillId="0" borderId="0"/>
    <xf numFmtId="0" fontId="179" fillId="0" borderId="0" applyAlignment="0">
      <alignment vertical="top" wrapText="1"/>
      <protection locked="0"/>
    </xf>
    <xf numFmtId="0" fontId="179" fillId="0" borderId="0" applyAlignment="0">
      <alignment vertical="top" wrapText="1"/>
      <protection locked="0"/>
    </xf>
    <xf numFmtId="0" fontId="179" fillId="0" borderId="0" applyAlignment="0">
      <alignment vertical="top" wrapText="1"/>
      <protection locked="0"/>
    </xf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6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52" fillId="0" borderId="0"/>
    <xf numFmtId="0" fontId="184" fillId="0" borderId="0"/>
    <xf numFmtId="0" fontId="185" fillId="0" borderId="0"/>
    <xf numFmtId="0" fontId="56" fillId="3" borderId="71" applyNumberFormat="0" applyFont="0" applyAlignment="0" applyProtection="0"/>
    <xf numFmtId="0" fontId="50" fillId="22" borderId="71" applyNumberFormat="0" applyAlignment="0" applyProtection="0"/>
    <xf numFmtId="196" fontId="186" fillId="0" borderId="72" applyNumberFormat="0" applyFill="0" applyBorder="0" applyAlignment="0" applyProtection="0"/>
    <xf numFmtId="182" fontId="70" fillId="75" borderId="37" applyProtection="0">
      <alignment vertical="center" wrapText="1"/>
    </xf>
    <xf numFmtId="0" fontId="56" fillId="0" borderId="0" applyFont="0" applyFill="0" applyBorder="0" applyAlignment="0" applyProtection="0"/>
    <xf numFmtId="0" fontId="56" fillId="0" borderId="0" applyFont="0" applyFill="0" applyBorder="0" applyAlignment="0" applyProtection="0"/>
    <xf numFmtId="217" fontId="56" fillId="0" borderId="0" applyFont="0" applyFill="0" applyBorder="0" applyAlignment="0" applyProtection="0"/>
    <xf numFmtId="4" fontId="59" fillId="0" borderId="0" applyFont="0" applyFill="0" applyBorder="0" applyAlignment="0" applyProtection="0"/>
    <xf numFmtId="0" fontId="187" fillId="60" borderId="73" applyNumberFormat="0" applyAlignment="0" applyProtection="0"/>
    <xf numFmtId="0" fontId="187" fillId="20" borderId="73" applyNumberFormat="0" applyAlignment="0" applyProtection="0"/>
    <xf numFmtId="191" fontId="106" fillId="0" borderId="35" applyFont="0" applyFill="0" applyBorder="0" applyAlignment="0" applyProtection="0">
      <alignment horizontal="right"/>
    </xf>
    <xf numFmtId="218" fontId="100" fillId="0" borderId="0" applyFont="0" applyFill="0" applyBorder="0" applyAlignment="0" applyProtection="0"/>
    <xf numFmtId="219" fontId="100" fillId="0" borderId="0" applyFont="0" applyFill="0" applyBorder="0" applyAlignment="0" applyProtection="0"/>
    <xf numFmtId="189" fontId="56" fillId="0" borderId="0" applyFont="0" applyFill="0" applyBorder="0" applyAlignment="0" applyProtection="0"/>
    <xf numFmtId="220" fontId="56" fillId="0" borderId="0" applyFont="0" applyFill="0" applyBorder="0" applyAlignment="0" applyProtection="0"/>
    <xf numFmtId="10" fontId="56" fillId="0" borderId="0" applyFont="0" applyFill="0" applyBorder="0" applyAlignment="0" applyProtection="0"/>
    <xf numFmtId="221" fontId="188" fillId="0" borderId="0" applyFont="0" applyFill="0" applyBorder="0" applyAlignment="0" applyProtection="0"/>
    <xf numFmtId="222" fontId="188" fillId="0" borderId="0" applyFont="0" applyFill="0" applyBorder="0" applyAlignment="0" applyProtection="0"/>
    <xf numFmtId="10" fontId="100" fillId="0" borderId="0" applyFont="0" applyFill="0" applyBorder="0" applyAlignment="0" applyProtection="0"/>
    <xf numFmtId="0" fontId="189" fillId="0" borderId="51" applyBorder="0">
      <alignment horizontal="left" vertical="center"/>
    </xf>
    <xf numFmtId="0" fontId="190" fillId="0" borderId="0"/>
    <xf numFmtId="0" fontId="191" fillId="0" borderId="61" applyBorder="0"/>
    <xf numFmtId="0" fontId="192" fillId="0" borderId="74">
      <alignment horizontal="center" vertical="center" wrapText="1"/>
    </xf>
    <xf numFmtId="0" fontId="192" fillId="0" borderId="74">
      <alignment horizontal="center" vertical="center" wrapText="1"/>
    </xf>
    <xf numFmtId="0" fontId="193" fillId="0" borderId="29"/>
    <xf numFmtId="0" fontId="194" fillId="0" borderId="0"/>
    <xf numFmtId="0" fontId="88" fillId="0" borderId="37">
      <alignment vertical="center" wrapText="1"/>
      <protection locked="0"/>
    </xf>
    <xf numFmtId="0" fontId="195" fillId="0" borderId="0">
      <alignment wrapText="1"/>
    </xf>
    <xf numFmtId="0" fontId="196" fillId="0" borderId="37">
      <alignment horizontal="justify" vertical="center" wrapText="1"/>
      <protection locked="0"/>
    </xf>
    <xf numFmtId="0" fontId="88" fillId="0" borderId="37">
      <alignment horizontal="justify" vertical="center" wrapText="1"/>
      <protection locked="0"/>
    </xf>
    <xf numFmtId="49" fontId="50" fillId="0" borderId="0" applyBorder="0" applyProtection="0">
      <alignment horizontal="center"/>
    </xf>
    <xf numFmtId="167" fontId="50" fillId="0" borderId="0">
      <protection locked="0"/>
    </xf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50" fillId="3" borderId="71" applyNumberFormat="0" applyFont="0" applyAlignment="0" applyProtection="0"/>
    <xf numFmtId="0" fontId="50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50" fillId="3" borderId="71" applyNumberFormat="0" applyFont="0" applyAlignment="0" applyProtection="0"/>
    <xf numFmtId="0" fontId="50" fillId="3" borderId="71" applyNumberFormat="0" applyFont="0" applyAlignment="0" applyProtection="0"/>
    <xf numFmtId="0" fontId="64" fillId="3" borderId="71" applyNumberFormat="0" applyFont="0" applyAlignment="0" applyProtection="0"/>
    <xf numFmtId="0" fontId="50" fillId="22" borderId="71"/>
    <xf numFmtId="0" fontId="50" fillId="22" borderId="71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50" fillId="3" borderId="71" applyNumberFormat="0" applyFont="0" applyAlignment="0" applyProtection="0"/>
    <xf numFmtId="0" fontId="50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50" fillId="3" borderId="71" applyNumberFormat="0" applyFont="0" applyAlignment="0" applyProtection="0"/>
    <xf numFmtId="0" fontId="50" fillId="3" borderId="71" applyNumberFormat="0" applyFont="0" applyAlignment="0" applyProtection="0"/>
    <xf numFmtId="0" fontId="50" fillId="3" borderId="71" applyNumberFormat="0" applyFont="0" applyAlignment="0" applyProtection="0"/>
    <xf numFmtId="0" fontId="50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64" fillId="3" borderId="71" applyNumberFormat="0" applyFont="0" applyAlignment="0" applyProtection="0"/>
    <xf numFmtId="0" fontId="108" fillId="62" borderId="36"/>
    <xf numFmtId="0" fontId="148" fillId="0" borderId="65" applyNumberFormat="0" applyFill="0" applyAlignment="0" applyProtection="0"/>
    <xf numFmtId="190" fontId="59" fillId="0" borderId="0" applyFill="0" applyBorder="0" applyAlignment="0"/>
    <xf numFmtId="186" fontId="59" fillId="0" borderId="0" applyFill="0" applyBorder="0" applyAlignment="0"/>
    <xf numFmtId="190" fontId="59" fillId="0" borderId="0" applyFill="0" applyBorder="0" applyAlignment="0"/>
    <xf numFmtId="191" fontId="59" fillId="0" borderId="0" applyFill="0" applyBorder="0" applyAlignment="0"/>
    <xf numFmtId="186" fontId="59" fillId="0" borderId="0" applyFill="0" applyBorder="0" applyAlignment="0"/>
    <xf numFmtId="9" fontId="56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6" fillId="0" borderId="0" applyFont="0" applyFill="0" applyBorder="0" applyAlignment="0" applyProtection="0"/>
    <xf numFmtId="209" fontId="102" fillId="0" borderId="0"/>
    <xf numFmtId="9" fontId="6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49" fillId="0" borderId="0" applyFont="0" applyFill="0" applyBorder="0" applyAlignment="0" applyProtection="0"/>
    <xf numFmtId="9" fontId="149" fillId="0" borderId="0" applyFont="0" applyFill="0" applyBorder="0" applyAlignment="0" applyProtection="0"/>
    <xf numFmtId="9" fontId="197" fillId="0" borderId="0" applyFont="0" applyFill="0" applyBorder="0" applyAlignment="0" applyProtection="0"/>
    <xf numFmtId="9" fontId="50" fillId="0" borderId="0" applyFill="0" applyBorder="0" applyAlignment="0" applyProtection="0"/>
    <xf numFmtId="9" fontId="152" fillId="0" borderId="0" applyFont="0" applyFill="0" applyBorder="0" applyAlignment="0" applyProtection="0"/>
    <xf numFmtId="9" fontId="64" fillId="0" borderId="0" applyFont="0" applyFill="0" applyBorder="0" applyAlignment="0" applyProtection="0"/>
    <xf numFmtId="10" fontId="50" fillId="0" borderId="0" applyProtection="0"/>
    <xf numFmtId="0" fontId="198" fillId="0" borderId="65" applyNumberFormat="0" applyFill="0" applyAlignment="0" applyProtection="0"/>
    <xf numFmtId="0" fontId="148" fillId="0" borderId="65" applyNumberFormat="0" applyFill="0" applyAlignment="0" applyProtection="0"/>
    <xf numFmtId="0" fontId="148" fillId="0" borderId="65"/>
    <xf numFmtId="0" fontId="148" fillId="0" borderId="65"/>
    <xf numFmtId="0" fontId="198" fillId="0" borderId="65" applyNumberFormat="0" applyFill="0" applyAlignment="0" applyProtection="0"/>
    <xf numFmtId="0" fontId="148" fillId="0" borderId="65" applyNumberFormat="0" applyFill="0" applyAlignment="0" applyProtection="0"/>
    <xf numFmtId="0" fontId="198" fillId="0" borderId="65" applyNumberFormat="0" applyFill="0" applyAlignment="0" applyProtection="0"/>
    <xf numFmtId="0" fontId="148" fillId="0" borderId="65" applyNumberFormat="0" applyFill="0" applyAlignment="0" applyProtection="0"/>
    <xf numFmtId="0" fontId="198" fillId="0" borderId="65" applyNumberFormat="0" applyFill="0" applyAlignment="0" applyProtection="0"/>
    <xf numFmtId="0" fontId="147" fillId="0" borderId="64" applyNumberFormat="0" applyFill="0" applyAlignment="0" applyProtection="0"/>
    <xf numFmtId="0" fontId="147" fillId="0" borderId="64" applyNumberFormat="0" applyFill="0" applyAlignment="0" applyProtection="0"/>
    <xf numFmtId="3" fontId="72" fillId="0" borderId="36" applyFill="0">
      <alignment horizontal="right" vertical="center"/>
    </xf>
    <xf numFmtId="0" fontId="108" fillId="0" borderId="37">
      <alignment horizontal="left" vertical="center" wrapText="1" indent="1"/>
    </xf>
    <xf numFmtId="0" fontId="72" fillId="0" borderId="36">
      <alignment horizontal="left" vertical="center" wrapText="1"/>
    </xf>
    <xf numFmtId="0" fontId="72" fillId="0" borderId="36">
      <alignment horizontal="left" vertical="center" wrapText="1"/>
    </xf>
    <xf numFmtId="0" fontId="50" fillId="0" borderId="75" applyProtection="0">
      <alignment horizontal="center"/>
    </xf>
    <xf numFmtId="0" fontId="50" fillId="0" borderId="0" applyProtection="0"/>
    <xf numFmtId="4" fontId="50" fillId="0" borderId="32" applyProtection="0"/>
    <xf numFmtId="167" fontId="50" fillId="0" borderId="32"/>
    <xf numFmtId="0" fontId="199" fillId="0" borderId="0" applyNumberFormat="0" applyBorder="0" applyProtection="0"/>
    <xf numFmtId="223" fontId="199" fillId="0" borderId="0" applyBorder="0" applyProtection="0"/>
    <xf numFmtId="0" fontId="94" fillId="0" borderId="0"/>
    <xf numFmtId="40" fontId="200" fillId="0" borderId="0" applyFont="0" applyFill="0" applyBorder="0" applyAlignment="0" applyProtection="0"/>
    <xf numFmtId="38" fontId="200" fillId="0" borderId="0" applyFont="0" applyFill="0" applyBorder="0" applyAlignment="0" applyProtection="0"/>
    <xf numFmtId="38" fontId="100" fillId="70" borderId="0" applyNumberFormat="0" applyFont="0" applyBorder="0" applyAlignment="0" applyProtection="0"/>
    <xf numFmtId="0" fontId="169" fillId="0" borderId="0" applyNumberFormat="0" applyFill="0" applyBorder="0" applyAlignment="0" applyProtection="0"/>
    <xf numFmtId="0" fontId="201" fillId="0" borderId="0" applyNumberFormat="0"/>
    <xf numFmtId="0" fontId="101" fillId="0" borderId="0"/>
    <xf numFmtId="0" fontId="101" fillId="0" borderId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3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0" fontId="202" fillId="0" borderId="0" applyNumberFormat="0" applyFill="0" applyAlignment="0" applyProtection="0"/>
    <xf numFmtId="182" fontId="70" fillId="76" borderId="37" applyProtection="0">
      <alignment vertical="center"/>
    </xf>
    <xf numFmtId="182" fontId="70" fillId="76" borderId="37" applyProtection="0">
      <alignment vertical="center"/>
    </xf>
    <xf numFmtId="167" fontId="101" fillId="0" borderId="0" applyBorder="0"/>
    <xf numFmtId="4" fontId="101" fillId="0" borderId="0" applyBorder="0"/>
    <xf numFmtId="1" fontId="50" fillId="0" borderId="0">
      <alignment horizontal="center" vertical="center"/>
      <protection locked="0"/>
    </xf>
    <xf numFmtId="1" fontId="50" fillId="0" borderId="0">
      <alignment horizontal="center" vertical="center"/>
      <protection locked="0"/>
    </xf>
    <xf numFmtId="1" fontId="50" fillId="0" borderId="0">
      <alignment horizontal="center" vertical="center"/>
      <protection locked="0"/>
    </xf>
    <xf numFmtId="1" fontId="50" fillId="0" borderId="0">
      <alignment horizontal="center" vertical="center"/>
      <protection locked="0"/>
    </xf>
    <xf numFmtId="1" fontId="50" fillId="0" borderId="0">
      <alignment horizontal="center" vertical="center"/>
      <protection locked="0"/>
    </xf>
    <xf numFmtId="1" fontId="50" fillId="0" borderId="0">
      <alignment horizontal="center" vertical="center"/>
      <protection locked="0"/>
    </xf>
    <xf numFmtId="1" fontId="50" fillId="0" borderId="0">
      <alignment horizontal="center" vertical="center"/>
      <protection locked="0"/>
    </xf>
    <xf numFmtId="1" fontId="50" fillId="0" borderId="0">
      <alignment horizontal="center" vertical="center"/>
      <protection locked="0"/>
    </xf>
    <xf numFmtId="0" fontId="84" fillId="0" borderId="43" applyNumberFormat="0" applyFill="0" applyAlignment="0" applyProtection="0"/>
    <xf numFmtId="0" fontId="204" fillId="13" borderId="0" applyNumberFormat="0" applyBorder="0" applyAlignment="0" applyProtection="0"/>
    <xf numFmtId="0" fontId="107" fillId="13" borderId="0" applyNumberFormat="0" applyBorder="0" applyAlignment="0" applyProtection="0"/>
    <xf numFmtId="0" fontId="107" fillId="14" borderId="0"/>
    <xf numFmtId="0" fontId="107" fillId="14" borderId="0"/>
    <xf numFmtId="0" fontId="204" fillId="13" borderId="0" applyNumberFormat="0" applyBorder="0" applyAlignment="0" applyProtection="0"/>
    <xf numFmtId="0" fontId="107" fillId="13" borderId="0" applyNumberFormat="0" applyBorder="0" applyAlignment="0" applyProtection="0"/>
    <xf numFmtId="0" fontId="204" fillId="13" borderId="0" applyNumberFormat="0" applyBorder="0" applyAlignment="0" applyProtection="0"/>
    <xf numFmtId="0" fontId="107" fillId="13" borderId="0" applyNumberFormat="0" applyBorder="0" applyAlignment="0" applyProtection="0"/>
    <xf numFmtId="0" fontId="204" fillId="13" borderId="0" applyNumberFormat="0" applyBorder="0" applyAlignment="0" applyProtection="0"/>
    <xf numFmtId="0" fontId="107" fillId="17" borderId="0" applyNumberFormat="0" applyBorder="0" applyAlignment="0" applyProtection="0"/>
    <xf numFmtId="0" fontId="107" fillId="17" borderId="0" applyNumberFormat="0" applyBorder="0" applyAlignment="0" applyProtection="0"/>
    <xf numFmtId="0" fontId="205" fillId="0" borderId="0"/>
    <xf numFmtId="0" fontId="50" fillId="0" borderId="0"/>
    <xf numFmtId="4" fontId="206" fillId="0" borderId="0" applyFill="0" applyBorder="0" applyProtection="0">
      <alignment horizontal="left"/>
    </xf>
    <xf numFmtId="4" fontId="207" fillId="0" borderId="0" applyFill="0" applyBorder="0" applyProtection="0"/>
    <xf numFmtId="4" fontId="208" fillId="0" borderId="0" applyFill="0" applyBorder="0" applyProtection="0"/>
    <xf numFmtId="4" fontId="209" fillId="0" borderId="0" applyFill="0" applyProtection="0"/>
    <xf numFmtId="4" fontId="210" fillId="0" borderId="0" applyFill="0" applyBorder="0" applyProtection="0"/>
    <xf numFmtId="4" fontId="209" fillId="0" borderId="0" applyFill="0" applyBorder="0" applyProtection="0"/>
    <xf numFmtId="0" fontId="211" fillId="77" borderId="0">
      <alignment horizontal="left"/>
    </xf>
    <xf numFmtId="0" fontId="212" fillId="78" borderId="0"/>
    <xf numFmtId="0" fontId="57" fillId="0" borderId="0"/>
    <xf numFmtId="0" fontId="61" fillId="0" borderId="0"/>
    <xf numFmtId="0" fontId="59" fillId="0" borderId="0"/>
    <xf numFmtId="0" fontId="57" fillId="0" borderId="0"/>
    <xf numFmtId="0" fontId="50" fillId="0" borderId="0" applyProtection="0"/>
    <xf numFmtId="0" fontId="61" fillId="0" borderId="0"/>
    <xf numFmtId="0" fontId="56" fillId="0" borderId="0"/>
    <xf numFmtId="0" fontId="61" fillId="0" borderId="0"/>
    <xf numFmtId="0" fontId="59" fillId="0" borderId="0"/>
    <xf numFmtId="0" fontId="56" fillId="0" borderId="0"/>
    <xf numFmtId="0" fontId="59" fillId="0" borderId="0"/>
    <xf numFmtId="0" fontId="213" fillId="0" borderId="0"/>
    <xf numFmtId="0" fontId="57" fillId="0" borderId="0"/>
    <xf numFmtId="0" fontId="154" fillId="0" borderId="0"/>
    <xf numFmtId="38" fontId="214" fillId="0" borderId="0" applyFill="0" applyBorder="0" applyAlignment="0" applyProtection="0"/>
    <xf numFmtId="221" fontId="215" fillId="0" borderId="0" applyFill="0" applyBorder="0" applyAlignment="0" applyProtection="0"/>
    <xf numFmtId="224" fontId="189" fillId="0" borderId="55">
      <alignment vertical="top" wrapText="1"/>
      <protection locked="0"/>
    </xf>
    <xf numFmtId="49" fontId="216" fillId="0" borderId="0" applyFill="0" applyBorder="0" applyProtection="0"/>
    <xf numFmtId="49" fontId="103" fillId="0" borderId="0" applyFill="0" applyBorder="0" applyAlignment="0"/>
    <xf numFmtId="225" fontId="56" fillId="0" borderId="0" applyFill="0" applyBorder="0" applyAlignment="0"/>
    <xf numFmtId="226" fontId="56" fillId="0" borderId="0" applyFill="0" applyBorder="0" applyAlignment="0"/>
    <xf numFmtId="0" fontId="21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/>
    <xf numFmtId="0" fontId="147" fillId="0" borderId="0"/>
    <xf numFmtId="0" fontId="21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21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21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49" fontId="101" fillId="0" borderId="51" applyNumberFormat="0" applyBorder="0">
      <alignment horizontal="left" vertical="center"/>
    </xf>
    <xf numFmtId="227" fontId="100" fillId="0" borderId="0" applyFont="0" applyFill="0" applyBorder="0" applyAlignment="0" applyProtection="0"/>
    <xf numFmtId="228" fontId="100" fillId="0" borderId="0" applyFont="0" applyFill="0" applyBorder="0" applyAlignment="0" applyProtection="0"/>
    <xf numFmtId="18" fontId="105" fillId="0" borderId="0" applyFont="0" applyFill="0" applyBorder="0" applyAlignment="0" applyProtection="0">
      <alignment horizontal="left"/>
    </xf>
    <xf numFmtId="0" fontId="169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218" fillId="79" borderId="0">
      <alignment horizontal="right"/>
    </xf>
    <xf numFmtId="0" fontId="84" fillId="0" borderId="44" applyNumberFormat="0" applyFill="0" applyAlignment="0" applyProtection="0"/>
    <xf numFmtId="0" fontId="99" fillId="0" borderId="76" applyNumberFormat="0" applyFont="0" applyFill="0" applyAlignment="0" applyProtection="0"/>
    <xf numFmtId="0" fontId="84" fillId="0" borderId="42" applyNumberFormat="0" applyFill="0" applyAlignment="0" applyProtection="0"/>
    <xf numFmtId="0" fontId="99" fillId="0" borderId="76" applyNumberFormat="0" applyFont="0" applyFill="0" applyAlignment="0" applyProtection="0"/>
    <xf numFmtId="0" fontId="211" fillId="0" borderId="0"/>
    <xf numFmtId="0" fontId="219" fillId="67" borderId="54">
      <alignment vertical="center"/>
    </xf>
    <xf numFmtId="10" fontId="188" fillId="0" borderId="77" applyNumberFormat="0" applyFont="0" applyFill="0" applyAlignment="0" applyProtection="0"/>
    <xf numFmtId="0" fontId="220" fillId="2" borderId="39" applyNumberFormat="0" applyAlignment="0" applyProtection="0"/>
    <xf numFmtId="0" fontId="142" fillId="6" borderId="39" applyNumberFormat="0" applyAlignment="0" applyProtection="0"/>
    <xf numFmtId="0" fontId="142" fillId="19" borderId="39"/>
    <xf numFmtId="0" fontId="142" fillId="19" borderId="39"/>
    <xf numFmtId="0" fontId="220" fillId="2" borderId="39" applyNumberFormat="0" applyAlignment="0" applyProtection="0"/>
    <xf numFmtId="0" fontId="142" fillId="6" borderId="39" applyNumberFormat="0" applyAlignment="0" applyProtection="0"/>
    <xf numFmtId="0" fontId="220" fillId="2" borderId="39" applyNumberFormat="0" applyAlignment="0" applyProtection="0"/>
    <xf numFmtId="0" fontId="142" fillId="6" borderId="39" applyNumberFormat="0" applyAlignment="0" applyProtection="0"/>
    <xf numFmtId="0" fontId="220" fillId="2" borderId="39" applyNumberFormat="0" applyAlignment="0" applyProtection="0"/>
    <xf numFmtId="0" fontId="142" fillId="2" borderId="39" applyNumberFormat="0" applyAlignment="0" applyProtection="0"/>
    <xf numFmtId="0" fontId="142" fillId="2" borderId="39" applyNumberFormat="0" applyAlignment="0" applyProtection="0"/>
    <xf numFmtId="0" fontId="50" fillId="0" borderId="36">
      <alignment horizontal="center" vertical="center"/>
      <protection locked="0"/>
    </xf>
    <xf numFmtId="0" fontId="50" fillId="0" borderId="36">
      <alignment horizontal="center" vertical="center"/>
      <protection locked="0"/>
    </xf>
    <xf numFmtId="0" fontId="101" fillId="0" borderId="0"/>
    <xf numFmtId="0" fontId="101" fillId="0" borderId="0">
      <alignment horizontal="center"/>
    </xf>
    <xf numFmtId="0" fontId="50" fillId="0" borderId="0"/>
    <xf numFmtId="4" fontId="50" fillId="0" borderId="0"/>
    <xf numFmtId="0" fontId="221" fillId="60" borderId="39" applyNumberFormat="0" applyAlignment="0" applyProtection="0"/>
    <xf numFmtId="0" fontId="79" fillId="4" borderId="39" applyNumberFormat="0" applyAlignment="0" applyProtection="0"/>
    <xf numFmtId="0" fontId="79" fillId="30" borderId="39"/>
    <xf numFmtId="0" fontId="79" fillId="30" borderId="39"/>
    <xf numFmtId="0" fontId="221" fillId="60" borderId="39" applyNumberFormat="0" applyAlignment="0" applyProtection="0"/>
    <xf numFmtId="0" fontId="79" fillId="4" borderId="39" applyNumberFormat="0" applyAlignment="0" applyProtection="0"/>
    <xf numFmtId="0" fontId="221" fillId="60" borderId="39" applyNumberFormat="0" applyAlignment="0" applyProtection="0"/>
    <xf numFmtId="0" fontId="79" fillId="4" borderId="39" applyNumberFormat="0" applyAlignment="0" applyProtection="0"/>
    <xf numFmtId="0" fontId="221" fillId="60" borderId="39" applyNumberFormat="0" applyAlignment="0" applyProtection="0"/>
    <xf numFmtId="0" fontId="78" fillId="60" borderId="39" applyNumberFormat="0" applyAlignment="0" applyProtection="0"/>
    <xf numFmtId="0" fontId="78" fillId="60" borderId="39" applyNumberFormat="0" applyAlignment="0" applyProtection="0"/>
    <xf numFmtId="182" fontId="222" fillId="80" borderId="37">
      <alignment horizontal="right" vertical="center"/>
      <protection locked="0"/>
    </xf>
    <xf numFmtId="0" fontId="223" fillId="60" borderId="73" applyNumberFormat="0" applyAlignment="0" applyProtection="0"/>
    <xf numFmtId="0" fontId="187" fillId="4" borderId="73" applyNumberFormat="0" applyAlignment="0" applyProtection="0"/>
    <xf numFmtId="0" fontId="187" fillId="30" borderId="73"/>
    <xf numFmtId="0" fontId="187" fillId="30" borderId="73"/>
    <xf numFmtId="0" fontId="223" fillId="60" borderId="73" applyNumberFormat="0" applyAlignment="0" applyProtection="0"/>
    <xf numFmtId="0" fontId="187" fillId="4" borderId="73" applyNumberFormat="0" applyAlignment="0" applyProtection="0"/>
    <xf numFmtId="0" fontId="223" fillId="60" borderId="73" applyNumberFormat="0" applyAlignment="0" applyProtection="0"/>
    <xf numFmtId="0" fontId="187" fillId="4" borderId="73" applyNumberFormat="0" applyAlignment="0" applyProtection="0"/>
    <xf numFmtId="0" fontId="223" fillId="60" borderId="73" applyNumberFormat="0" applyAlignment="0" applyProtection="0"/>
    <xf numFmtId="0" fontId="187" fillId="60" borderId="73" applyNumberFormat="0" applyAlignment="0" applyProtection="0"/>
    <xf numFmtId="0" fontId="187" fillId="60" borderId="73" applyNumberFormat="0" applyAlignment="0" applyProtection="0"/>
    <xf numFmtId="0" fontId="224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/>
    <xf numFmtId="0" fontId="110" fillId="0" borderId="0"/>
    <xf numFmtId="0" fontId="224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168" fontId="50" fillId="0" borderId="0" applyFont="0" applyFill="0" applyBorder="0" applyAlignment="0" applyProtection="0"/>
    <xf numFmtId="174" fontId="50" fillId="0" borderId="0" applyFont="0" applyFill="0" applyBorder="0" applyAlignment="0" applyProtection="0"/>
    <xf numFmtId="229" fontId="50" fillId="0" borderId="0" applyFill="0" applyBorder="0" applyProtection="0">
      <alignment vertical="center"/>
    </xf>
    <xf numFmtId="230" fontId="50" fillId="0" borderId="0" applyFill="0" applyBorder="0" applyProtection="0">
      <alignment vertical="center"/>
    </xf>
    <xf numFmtId="0" fontId="147" fillId="0" borderId="0" applyNumberFormat="0" applyFill="0" applyBorder="0" applyAlignment="0" applyProtection="0"/>
    <xf numFmtId="231" fontId="50" fillId="0" borderId="0" applyFont="0" applyFill="0" applyBorder="0" applyAlignment="0" applyProtection="0"/>
    <xf numFmtId="232" fontId="50" fillId="0" borderId="0" applyFont="0" applyFill="0" applyBorder="0" applyAlignment="0" applyProtection="0"/>
    <xf numFmtId="233" fontId="225" fillId="0" borderId="55" applyFont="0" applyFill="0" applyBorder="0" applyAlignment="0" applyProtection="0"/>
    <xf numFmtId="0" fontId="50" fillId="0" borderId="0"/>
    <xf numFmtId="0" fontId="50" fillId="0" borderId="0"/>
    <xf numFmtId="0" fontId="80" fillId="0" borderId="36">
      <alignment vertical="center" wrapText="1"/>
    </xf>
    <xf numFmtId="3" fontId="104" fillId="0" borderId="0"/>
    <xf numFmtId="0" fontId="69" fillId="11" borderId="0" applyNumberFormat="0" applyBorder="0" applyAlignment="0" applyProtection="0"/>
    <xf numFmtId="0" fontId="65" fillId="33" borderId="0" applyNumberFormat="0" applyBorder="0" applyAlignment="0" applyProtection="0"/>
    <xf numFmtId="0" fontId="66" fillId="45" borderId="0" applyNumberFormat="0" applyBorder="0" applyAlignment="0" applyProtection="0"/>
    <xf numFmtId="0" fontId="66" fillId="81" borderId="0"/>
    <xf numFmtId="0" fontId="66" fillId="81" borderId="0"/>
    <xf numFmtId="0" fontId="65" fillId="33" borderId="0" applyNumberFormat="0" applyBorder="0" applyAlignment="0" applyProtection="0"/>
    <xf numFmtId="0" fontId="66" fillId="45" borderId="0" applyNumberFormat="0" applyBorder="0" applyAlignment="0" applyProtection="0"/>
    <xf numFmtId="0" fontId="65" fillId="33" borderId="0" applyNumberFormat="0" applyBorder="0" applyAlignment="0" applyProtection="0"/>
    <xf numFmtId="0" fontId="66" fillId="45" borderId="0" applyNumberFormat="0" applyBorder="0" applyAlignment="0" applyProtection="0"/>
    <xf numFmtId="0" fontId="65" fillId="33" borderId="0" applyNumberFormat="0" applyBorder="0" applyAlignment="0" applyProtection="0"/>
    <xf numFmtId="0" fontId="66" fillId="42" borderId="0" applyNumberFormat="0" applyBorder="0" applyAlignment="0" applyProtection="0"/>
    <xf numFmtId="0" fontId="66" fillId="42" borderId="0" applyNumberFormat="0" applyBorder="0" applyAlignment="0" applyProtection="0"/>
    <xf numFmtId="0" fontId="65" fillId="50" borderId="0" applyNumberFormat="0" applyBorder="0" applyAlignment="0" applyProtection="0"/>
    <xf numFmtId="0" fontId="66" fillId="50" borderId="0" applyNumberFormat="0" applyBorder="0" applyAlignment="0" applyProtection="0"/>
    <xf numFmtId="0" fontId="66" fillId="76" borderId="0"/>
    <xf numFmtId="0" fontId="66" fillId="76" borderId="0"/>
    <xf numFmtId="0" fontId="65" fillId="50" borderId="0" applyNumberFormat="0" applyBorder="0" applyAlignment="0" applyProtection="0"/>
    <xf numFmtId="0" fontId="66" fillId="50" borderId="0" applyNumberFormat="0" applyBorder="0" applyAlignment="0" applyProtection="0"/>
    <xf numFmtId="0" fontId="65" fillId="50" borderId="0" applyNumberFormat="0" applyBorder="0" applyAlignment="0" applyProtection="0"/>
    <xf numFmtId="0" fontId="66" fillId="50" borderId="0" applyNumberFormat="0" applyBorder="0" applyAlignment="0" applyProtection="0"/>
    <xf numFmtId="0" fontId="65" fillId="50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65" fillId="53" borderId="0" applyNumberFormat="0" applyBorder="0" applyAlignment="0" applyProtection="0"/>
    <xf numFmtId="0" fontId="66" fillId="53" borderId="0" applyNumberFormat="0" applyBorder="0" applyAlignment="0" applyProtection="0"/>
    <xf numFmtId="0" fontId="66" fillId="82" borderId="0"/>
    <xf numFmtId="0" fontId="66" fillId="82" borderId="0"/>
    <xf numFmtId="0" fontId="65" fillId="53" borderId="0" applyNumberFormat="0" applyBorder="0" applyAlignment="0" applyProtection="0"/>
    <xf numFmtId="0" fontId="66" fillId="53" borderId="0" applyNumberFormat="0" applyBorder="0" applyAlignment="0" applyProtection="0"/>
    <xf numFmtId="0" fontId="65" fillId="53" borderId="0" applyNumberFormat="0" applyBorder="0" applyAlignment="0" applyProtection="0"/>
    <xf numFmtId="0" fontId="66" fillId="53" borderId="0" applyNumberFormat="0" applyBorder="0" applyAlignment="0" applyProtection="0"/>
    <xf numFmtId="0" fontId="65" fillId="53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5" fillId="54" borderId="0" applyNumberFormat="0" applyBorder="0" applyAlignment="0" applyProtection="0"/>
    <xf numFmtId="0" fontId="66" fillId="37" borderId="0" applyNumberFormat="0" applyBorder="0" applyAlignment="0" applyProtection="0"/>
    <xf numFmtId="0" fontId="66" fillId="38" borderId="0"/>
    <xf numFmtId="0" fontId="66" fillId="38" borderId="0"/>
    <xf numFmtId="0" fontId="65" fillId="54" borderId="0" applyNumberFormat="0" applyBorder="0" applyAlignment="0" applyProtection="0"/>
    <xf numFmtId="0" fontId="66" fillId="37" borderId="0" applyNumberFormat="0" applyBorder="0" applyAlignment="0" applyProtection="0"/>
    <xf numFmtId="0" fontId="65" fillId="54" borderId="0" applyNumberFormat="0" applyBorder="0" applyAlignment="0" applyProtection="0"/>
    <xf numFmtId="0" fontId="66" fillId="37" borderId="0" applyNumberFormat="0" applyBorder="0" applyAlignment="0" applyProtection="0"/>
    <xf numFmtId="0" fontId="65" fillId="54" borderId="0" applyNumberFormat="0" applyBorder="0" applyAlignment="0" applyProtection="0"/>
    <xf numFmtId="0" fontId="66" fillId="54" borderId="0" applyNumberFormat="0" applyBorder="0" applyAlignment="0" applyProtection="0"/>
    <xf numFmtId="0" fontId="66" fillId="54" borderId="0" applyNumberFormat="0" applyBorder="0" applyAlignment="0" applyProtection="0"/>
    <xf numFmtId="0" fontId="65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9" borderId="0"/>
    <xf numFmtId="0" fontId="66" fillId="39" borderId="0"/>
    <xf numFmtId="0" fontId="65" fillId="33" borderId="0" applyNumberFormat="0" applyBorder="0" applyAlignment="0" applyProtection="0"/>
    <xf numFmtId="0" fontId="66" fillId="33" borderId="0" applyNumberFormat="0" applyBorder="0" applyAlignment="0" applyProtection="0"/>
    <xf numFmtId="0" fontId="65" fillId="33" borderId="0" applyNumberFormat="0" applyBorder="0" applyAlignment="0" applyProtection="0"/>
    <xf numFmtId="0" fontId="66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58" borderId="0"/>
    <xf numFmtId="0" fontId="66" fillId="58" borderId="0"/>
    <xf numFmtId="0" fontId="65" fillId="36" borderId="0" applyNumberFormat="0" applyBorder="0" applyAlignment="0" applyProtection="0"/>
    <xf numFmtId="0" fontId="66" fillId="36" borderId="0" applyNumberFormat="0" applyBorder="0" applyAlignment="0" applyProtection="0"/>
    <xf numFmtId="0" fontId="65" fillId="36" borderId="0" applyNumberFormat="0" applyBorder="0" applyAlignment="0" applyProtection="0"/>
    <xf numFmtId="0" fontId="66" fillId="36" borderId="0" applyNumberFormat="0" applyBorder="0" applyAlignment="0" applyProtection="0"/>
    <xf numFmtId="0" fontId="65" fillId="36" borderId="0" applyNumberFormat="0" applyBorder="0" applyAlignment="0" applyProtection="0"/>
    <xf numFmtId="0" fontId="66" fillId="50" borderId="0" applyNumberFormat="0" applyBorder="0" applyAlignment="0" applyProtection="0"/>
    <xf numFmtId="0" fontId="66" fillId="50" borderId="0" applyNumberFormat="0" applyBorder="0" applyAlignment="0" applyProtection="0"/>
    <xf numFmtId="0" fontId="66" fillId="45" borderId="0" applyNumberFormat="0" applyBorder="0" applyAlignment="0" applyProtection="0"/>
    <xf numFmtId="0" fontId="66" fillId="50" borderId="0" applyNumberFormat="0" applyBorder="0" applyAlignment="0" applyProtection="0"/>
    <xf numFmtId="0" fontId="66" fillId="53" borderId="0" applyNumberFormat="0" applyBorder="0" applyAlignment="0" applyProtection="0"/>
    <xf numFmtId="0" fontId="66" fillId="37" borderId="0" applyNumberFormat="0" applyBorder="0" applyAlignment="0" applyProtection="0"/>
    <xf numFmtId="0" fontId="66" fillId="33" borderId="0" applyNumberFormat="0" applyBorder="0" applyAlignment="0" applyProtection="0"/>
    <xf numFmtId="0" fontId="66" fillId="36" borderId="0" applyNumberFormat="0" applyBorder="0" applyAlignment="0" applyProtection="0"/>
    <xf numFmtId="217" fontId="58" fillId="0" borderId="0" applyFont="0" applyFill="0" applyBorder="0" applyAlignment="0" applyProtection="0"/>
    <xf numFmtId="234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97" fillId="0" borderId="0"/>
    <xf numFmtId="0" fontId="97" fillId="0" borderId="0"/>
  </cellStyleXfs>
  <cellXfs count="497"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9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5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3" fillId="3" borderId="0" xfId="0" applyFont="1" applyFill="1" applyBorder="1" applyAlignment="1" applyProtection="1">
      <alignment horizontal="left" vertical="center"/>
      <protection locked="0"/>
    </xf>
    <xf numFmtId="49" fontId="3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4" fillId="0" borderId="21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2" xfId="0" applyNumberFormat="1" applyFont="1" applyBorder="1" applyAlignment="1">
      <alignment vertical="center"/>
    </xf>
    <xf numFmtId="4" fontId="30" fillId="0" borderId="23" xfId="0" applyNumberFormat="1" applyFont="1" applyBorder="1" applyAlignment="1">
      <alignment vertical="center"/>
    </xf>
    <xf numFmtId="166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3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0" fontId="4" fillId="4" borderId="9" xfId="0" applyFont="1" applyFill="1" applyBorder="1" applyAlignment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4" fillId="4" borderId="9" xfId="0" applyNumberFormat="1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3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3" fillId="4" borderId="18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21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2" fillId="3" borderId="27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vertical="center"/>
    </xf>
    <xf numFmtId="166" fontId="2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2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2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167" fontId="0" fillId="3" borderId="27" xfId="0" applyNumberFormat="1" applyFont="1" applyFill="1" applyBorder="1" applyAlignment="1" applyProtection="1">
      <alignment vertical="center"/>
      <protection locked="0"/>
    </xf>
    <xf numFmtId="0" fontId="39" fillId="0" borderId="27" xfId="0" applyFont="1" applyBorder="1" applyAlignment="1" applyProtection="1">
      <alignment horizontal="center" vertical="center"/>
      <protection locked="0"/>
    </xf>
    <xf numFmtId="49" fontId="39" fillId="0" borderId="27" xfId="0" applyNumberFormat="1" applyFont="1" applyBorder="1" applyAlignment="1" applyProtection="1">
      <alignment horizontal="left" vertical="center" wrapText="1"/>
      <protection locked="0"/>
    </xf>
    <xf numFmtId="0" fontId="39" fillId="0" borderId="27" xfId="0" applyFont="1" applyBorder="1" applyAlignment="1" applyProtection="1">
      <alignment horizontal="left" vertical="center" wrapText="1"/>
      <protection locked="0"/>
    </xf>
    <xf numFmtId="0" fontId="39" fillId="0" borderId="27" xfId="0" applyFont="1" applyBorder="1" applyAlignment="1" applyProtection="1">
      <alignment horizontal="center" vertical="center" wrapText="1"/>
      <protection locked="0"/>
    </xf>
    <xf numFmtId="167" fontId="39" fillId="0" borderId="27" xfId="0" applyNumberFormat="1" applyFont="1" applyBorder="1" applyAlignment="1" applyProtection="1">
      <alignment vertical="center"/>
      <protection locked="0"/>
    </xf>
    <xf numFmtId="4" fontId="39" fillId="3" borderId="27" xfId="0" applyNumberFormat="1" applyFont="1" applyFill="1" applyBorder="1" applyAlignment="1" applyProtection="1">
      <alignment vertical="center"/>
      <protection locked="0"/>
    </xf>
    <xf numFmtId="4" fontId="39" fillId="0" borderId="27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9" fillId="3" borderId="27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2" fillId="0" borderId="23" xfId="0" applyNumberFormat="1" applyFont="1" applyBorder="1" applyAlignment="1">
      <alignment vertical="center"/>
    </xf>
    <xf numFmtId="166" fontId="2" fillId="0" borderId="24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8" xfId="0" applyFont="1" applyBorder="1" applyAlignment="1" applyProtection="1">
      <alignment vertical="center" wrapText="1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43" fillId="0" borderId="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0" xfId="0" applyFont="1" applyBorder="1" applyAlignment="1" applyProtection="1">
      <alignment vertical="center" wrapText="1"/>
      <protection locked="0"/>
    </xf>
    <xf numFmtId="0" fontId="43" fillId="0" borderId="0" xfId="0" applyFont="1" applyBorder="1" applyAlignment="1" applyProtection="1">
      <alignment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49" fontId="43" fillId="0" borderId="0" xfId="0" applyNumberFormat="1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0" fillId="0" borderId="0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8" xfId="0" applyFont="1" applyBorder="1" applyAlignment="1" applyProtection="1">
      <alignment horizontal="left" vertical="center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center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0" xfId="0" applyFont="1" applyFill="1" applyBorder="1" applyAlignment="1" applyProtection="1">
      <alignment horizontal="left" vertical="center"/>
      <protection locked="0"/>
    </xf>
    <xf numFmtId="0" fontId="43" fillId="0" borderId="0" xfId="0" applyFont="1" applyFill="1" applyBorder="1" applyAlignment="1" applyProtection="1">
      <alignment horizontal="center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43" fillId="0" borderId="0" xfId="0" applyFont="1" applyBorder="1" applyAlignment="1" applyProtection="1">
      <alignment horizontal="center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5" fillId="0" borderId="3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0" xfId="0" applyFont="1" applyBorder="1" applyAlignment="1" applyProtection="1">
      <alignment horizontal="left" vertical="top"/>
      <protection locked="0"/>
    </xf>
    <xf numFmtId="0" fontId="43" fillId="0" borderId="0" xfId="0" applyFont="1" applyBorder="1" applyAlignment="1" applyProtection="1">
      <alignment horizontal="center" vertical="top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0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3" fillId="0" borderId="0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1" xfId="0" applyFont="1" applyBorder="1" applyAlignment="1" applyProtection="1">
      <alignment vertical="top"/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0" xfId="0" applyFont="1" applyBorder="1" applyAlignment="1" applyProtection="1">
      <alignment horizontal="center" vertical="center"/>
      <protection locked="0"/>
    </xf>
    <xf numFmtId="0" fontId="40" fillId="0" borderId="0" xfId="0" applyFont="1" applyBorder="1" applyAlignment="1" applyProtection="1">
      <alignment horizontal="left"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51" fillId="0" borderId="0" xfId="2" applyFont="1" applyAlignment="1">
      <alignment horizontal="center" vertical="center"/>
    </xf>
    <xf numFmtId="0" fontId="50" fillId="0" borderId="0" xfId="2"/>
    <xf numFmtId="0" fontId="52" fillId="0" borderId="0" xfId="2" applyFont="1" applyAlignment="1">
      <alignment vertical="center"/>
    </xf>
    <xf numFmtId="0" fontId="53" fillId="0" borderId="0" xfId="2" applyFont="1" applyAlignment="1">
      <alignment vertical="center"/>
    </xf>
    <xf numFmtId="0" fontId="53" fillId="0" borderId="0" xfId="2" applyFont="1" applyAlignment="1">
      <alignment horizontal="justify" vertical="center"/>
    </xf>
    <xf numFmtId="0" fontId="53" fillId="0" borderId="0" xfId="2" applyFont="1" applyAlignment="1">
      <alignment horizontal="left" vertical="center"/>
    </xf>
    <xf numFmtId="0" fontId="53" fillId="0" borderId="0" xfId="2" applyFont="1" applyAlignment="1">
      <alignment horizontal="left" vertical="center" indent="11"/>
    </xf>
    <xf numFmtId="0" fontId="50" fillId="0" borderId="0" xfId="2" applyFont="1"/>
    <xf numFmtId="0" fontId="53" fillId="0" borderId="0" xfId="2" applyFont="1" applyAlignment="1">
      <alignment horizontal="left" vertical="center" indent="15"/>
    </xf>
    <xf numFmtId="0" fontId="55" fillId="0" borderId="0" xfId="2" applyFont="1" applyAlignment="1">
      <alignment vertical="center"/>
    </xf>
    <xf numFmtId="0" fontId="149" fillId="0" borderId="0" xfId="2" applyFont="1" applyAlignment="1">
      <alignment wrapText="1"/>
    </xf>
    <xf numFmtId="235" fontId="50" fillId="0" borderId="0" xfId="2" applyNumberFormat="1"/>
    <xf numFmtId="0" fontId="228" fillId="0" borderId="0" xfId="2297" applyFont="1" applyAlignment="1">
      <alignment vertical="center" wrapText="1"/>
    </xf>
    <xf numFmtId="0" fontId="152" fillId="0" borderId="0" xfId="2297" applyAlignment="1">
      <alignment horizontal="center" vertical="center"/>
    </xf>
    <xf numFmtId="0" fontId="152" fillId="0" borderId="0" xfId="2297" applyAlignment="1">
      <alignment vertical="center"/>
    </xf>
    <xf numFmtId="235" fontId="152" fillId="0" borderId="0" xfId="2297" applyNumberFormat="1" applyAlignment="1">
      <alignment vertical="center"/>
    </xf>
    <xf numFmtId="0" fontId="111" fillId="0" borderId="0" xfId="2297" applyFont="1" applyAlignment="1">
      <alignment vertical="center" wrapText="1"/>
    </xf>
    <xf numFmtId="0" fontId="101" fillId="0" borderId="78" xfId="2297" applyFont="1" applyBorder="1" applyAlignment="1">
      <alignment vertical="center" wrapText="1"/>
    </xf>
    <xf numFmtId="0" fontId="229" fillId="0" borderId="78" xfId="2297" applyFont="1" applyBorder="1" applyAlignment="1">
      <alignment horizontal="center" vertical="center"/>
    </xf>
    <xf numFmtId="0" fontId="229" fillId="0" borderId="78" xfId="2297" applyFont="1" applyBorder="1" applyAlignment="1">
      <alignment horizontal="left" vertical="center"/>
    </xf>
    <xf numFmtId="235" fontId="229" fillId="0" borderId="78" xfId="2297" applyNumberFormat="1" applyFont="1" applyBorder="1" applyAlignment="1">
      <alignment horizontal="center" vertical="center"/>
    </xf>
    <xf numFmtId="0" fontId="230" fillId="0" borderId="79" xfId="2297" applyFont="1" applyFill="1" applyBorder="1" applyAlignment="1">
      <alignment vertical="center" wrapText="1"/>
    </xf>
    <xf numFmtId="0" fontId="50" fillId="0" borderId="79" xfId="2297" applyFont="1" applyFill="1" applyBorder="1" applyAlignment="1">
      <alignment horizontal="center" vertical="center" wrapText="1"/>
    </xf>
    <xf numFmtId="0" fontId="152" fillId="0" borderId="79" xfId="2297" applyFill="1" applyBorder="1" applyAlignment="1">
      <alignment vertical="center"/>
    </xf>
    <xf numFmtId="0" fontId="152" fillId="0" borderId="79" xfId="2297" applyFill="1" applyBorder="1" applyAlignment="1">
      <alignment horizontal="center" vertical="center"/>
    </xf>
    <xf numFmtId="235" fontId="152" fillId="0" borderId="79" xfId="2297" applyNumberFormat="1" applyFill="1" applyBorder="1" applyAlignment="1">
      <alignment vertical="center"/>
    </xf>
    <xf numFmtId="0" fontId="50" fillId="0" borderId="79" xfId="2297" applyFont="1" applyFill="1" applyBorder="1" applyAlignment="1">
      <alignment vertical="center" wrapText="1"/>
    </xf>
    <xf numFmtId="0" fontId="50" fillId="0" borderId="79" xfId="2297" applyFont="1" applyFill="1" applyBorder="1" applyAlignment="1">
      <alignment horizontal="center" vertical="center"/>
    </xf>
    <xf numFmtId="235" fontId="152" fillId="0" borderId="27" xfId="2297" applyNumberFormat="1" applyFill="1" applyBorder="1" applyAlignment="1">
      <alignment vertical="center"/>
    </xf>
    <xf numFmtId="0" fontId="56" fillId="0" borderId="27" xfId="2297" applyFont="1" applyFill="1" applyBorder="1" applyAlignment="1">
      <alignment vertical="center" wrapText="1"/>
    </xf>
    <xf numFmtId="0" fontId="189" fillId="0" borderId="79" xfId="2297" applyFont="1" applyFill="1" applyBorder="1" applyAlignment="1">
      <alignment horizontal="center" vertical="center" wrapText="1"/>
    </xf>
    <xf numFmtId="0" fontId="56" fillId="0" borderId="27" xfId="2277" applyFont="1" applyFill="1" applyBorder="1" applyAlignment="1">
      <alignment vertical="center" wrapText="1"/>
    </xf>
    <xf numFmtId="0" fontId="50" fillId="0" borderId="79" xfId="2277" applyBorder="1" applyAlignment="1">
      <alignment vertical="center"/>
    </xf>
    <xf numFmtId="0" fontId="50" fillId="0" borderId="79" xfId="2277" applyBorder="1" applyAlignment="1">
      <alignment horizontal="center" vertical="center"/>
    </xf>
    <xf numFmtId="235" fontId="50" fillId="0" borderId="79" xfId="2277" applyNumberFormat="1" applyBorder="1" applyAlignment="1">
      <alignment vertical="center"/>
    </xf>
    <xf numFmtId="235" fontId="152" fillId="0" borderId="27" xfId="2297" applyNumberFormat="1" applyBorder="1" applyAlignment="1">
      <alignment vertical="center"/>
    </xf>
    <xf numFmtId="0" fontId="56" fillId="0" borderId="27" xfId="2277" applyFont="1" applyBorder="1" applyAlignment="1">
      <alignment vertical="center" wrapText="1"/>
    </xf>
    <xf numFmtId="0" fontId="56" fillId="0" borderId="27" xfId="2278" applyFont="1" applyBorder="1" applyAlignment="1">
      <alignment vertical="center" wrapText="1"/>
    </xf>
    <xf numFmtId="0" fontId="50" fillId="0" borderId="79" xfId="2278" applyBorder="1" applyAlignment="1">
      <alignment horizontal="center" vertical="center" wrapText="1"/>
    </xf>
    <xf numFmtId="0" fontId="50" fillId="0" borderId="79" xfId="2278" applyBorder="1" applyAlignment="1">
      <alignment vertical="center"/>
    </xf>
    <xf numFmtId="0" fontId="50" fillId="0" borderId="79" xfId="2278" applyBorder="1" applyAlignment="1">
      <alignment horizontal="center" vertical="center"/>
    </xf>
    <xf numFmtId="235" fontId="50" fillId="0" borderId="79" xfId="2278" applyNumberFormat="1" applyBorder="1" applyAlignment="1">
      <alignment vertical="center"/>
    </xf>
    <xf numFmtId="0" fontId="104" fillId="0" borderId="27" xfId="2278" applyFont="1" applyBorder="1" applyAlignment="1">
      <alignment vertical="center" wrapText="1"/>
    </xf>
    <xf numFmtId="0" fontId="104" fillId="0" borderId="27" xfId="2278" applyFont="1" applyBorder="1" applyAlignment="1" applyProtection="1">
      <alignment vertical="center" wrapText="1"/>
      <protection locked="0"/>
    </xf>
    <xf numFmtId="0" fontId="152" fillId="0" borderId="0" xfId="2297"/>
    <xf numFmtId="0" fontId="152" fillId="0" borderId="0" xfId="2297" applyFill="1" applyAlignment="1">
      <alignment vertical="center"/>
    </xf>
    <xf numFmtId="0" fontId="152" fillId="0" borderId="0" xfId="2297" applyFill="1"/>
    <xf numFmtId="0" fontId="232" fillId="0" borderId="0" xfId="2297" applyFont="1" applyAlignment="1">
      <alignment vertical="center"/>
    </xf>
    <xf numFmtId="0" fontId="233" fillId="0" borderId="0" xfId="2297" applyFont="1" applyAlignment="1">
      <alignment vertical="center"/>
    </xf>
    <xf numFmtId="0" fontId="152" fillId="0" borderId="0" xfId="2297" applyAlignment="1">
      <alignment vertical="center" wrapText="1"/>
    </xf>
    <xf numFmtId="0" fontId="101" fillId="0" borderId="27" xfId="2297" applyFont="1" applyBorder="1" applyAlignment="1">
      <alignment vertical="center" wrapText="1"/>
    </xf>
    <xf numFmtId="0" fontId="101" fillId="0" borderId="27" xfId="2297" applyFont="1" applyBorder="1" applyAlignment="1">
      <alignment horizontal="center" vertical="center"/>
    </xf>
    <xf numFmtId="0" fontId="101" fillId="0" borderId="27" xfId="2297" applyFont="1" applyBorder="1" applyAlignment="1">
      <alignment vertical="center"/>
    </xf>
    <xf numFmtId="235" fontId="101" fillId="0" borderId="27" xfId="2297" applyNumberFormat="1" applyFont="1" applyBorder="1" applyAlignment="1">
      <alignment vertical="center"/>
    </xf>
    <xf numFmtId="0" fontId="111" fillId="0" borderId="27" xfId="2297" applyFont="1" applyBorder="1" applyAlignment="1">
      <alignment vertical="center" wrapText="1"/>
    </xf>
    <xf numFmtId="0" fontId="111" fillId="0" borderId="27" xfId="2297" applyFont="1" applyBorder="1" applyAlignment="1">
      <alignment horizontal="center" vertical="center"/>
    </xf>
    <xf numFmtId="0" fontId="111" fillId="0" borderId="27" xfId="2297" applyFont="1" applyBorder="1" applyAlignment="1">
      <alignment vertical="center"/>
    </xf>
    <xf numFmtId="235" fontId="111" fillId="0" borderId="27" xfId="2297" applyNumberFormat="1" applyFont="1" applyBorder="1" applyAlignment="1">
      <alignment vertical="center"/>
    </xf>
    <xf numFmtId="0" fontId="236" fillId="0" borderId="27" xfId="2297" applyFont="1" applyBorder="1" applyAlignment="1">
      <alignment vertical="center" wrapText="1"/>
    </xf>
    <xf numFmtId="0" fontId="237" fillId="0" borderId="27" xfId="2297" applyFont="1" applyBorder="1" applyAlignment="1">
      <alignment horizontal="center" vertical="center"/>
    </xf>
    <xf numFmtId="0" fontId="237" fillId="0" borderId="27" xfId="2297" applyFont="1" applyBorder="1" applyAlignment="1">
      <alignment vertical="center"/>
    </xf>
    <xf numFmtId="235" fontId="237" fillId="0" borderId="27" xfId="2297" applyNumberFormat="1" applyFont="1" applyBorder="1" applyAlignment="1">
      <alignment vertical="center"/>
    </xf>
    <xf numFmtId="235" fontId="236" fillId="0" borderId="27" xfId="2297" applyNumberFormat="1" applyFont="1" applyBorder="1" applyAlignment="1">
      <alignment vertical="center"/>
    </xf>
    <xf numFmtId="0" fontId="152" fillId="0" borderId="0" xfId="2297" applyAlignment="1">
      <alignment horizontal="center" wrapText="1"/>
    </xf>
    <xf numFmtId="0" fontId="152" fillId="0" borderId="0" xfId="2297" applyAlignment="1">
      <alignment horizontal="center"/>
    </xf>
    <xf numFmtId="235" fontId="152" fillId="0" borderId="0" xfId="2297" applyNumberFormat="1"/>
    <xf numFmtId="0" fontId="101" fillId="0" borderId="78" xfId="2297" applyFont="1" applyBorder="1" applyAlignment="1">
      <alignment horizontal="center" vertical="center" wrapText="1"/>
    </xf>
    <xf numFmtId="0" fontId="50" fillId="0" borderId="27" xfId="2297" applyFont="1" applyBorder="1" applyAlignment="1">
      <alignment vertical="center" wrapText="1"/>
    </xf>
    <xf numFmtId="0" fontId="152" fillId="0" borderId="79" xfId="2297" applyBorder="1" applyAlignment="1">
      <alignment vertical="center" wrapText="1"/>
    </xf>
    <xf numFmtId="0" fontId="152" fillId="0" borderId="79" xfId="2297" applyBorder="1" applyAlignment="1">
      <alignment vertical="center"/>
    </xf>
    <xf numFmtId="0" fontId="152" fillId="0" borderId="79" xfId="2297" applyBorder="1" applyAlignment="1">
      <alignment horizontal="center" vertical="center"/>
    </xf>
    <xf numFmtId="235" fontId="152" fillId="0" borderId="79" xfId="2297" applyNumberFormat="1" applyBorder="1" applyAlignment="1">
      <alignment vertical="center"/>
    </xf>
    <xf numFmtId="0" fontId="238" fillId="0" borderId="79" xfId="2297" applyFont="1" applyBorder="1" applyAlignment="1">
      <alignment vertical="center" wrapText="1"/>
    </xf>
    <xf numFmtId="0" fontId="230" fillId="0" borderId="27" xfId="2297" applyFont="1" applyBorder="1" applyAlignment="1">
      <alignment vertical="center" wrapText="1"/>
    </xf>
    <xf numFmtId="0" fontId="91" fillId="0" borderId="0" xfId="2297" applyFont="1"/>
    <xf numFmtId="0" fontId="101" fillId="0" borderId="0" xfId="2297" applyFont="1"/>
    <xf numFmtId="0" fontId="239" fillId="0" borderId="27" xfId="2297" applyFont="1" applyBorder="1" applyAlignment="1">
      <alignment vertical="center" wrapText="1"/>
    </xf>
    <xf numFmtId="0" fontId="239" fillId="0" borderId="27" xfId="2297" applyFont="1" applyBorder="1" applyAlignment="1">
      <alignment vertical="center"/>
    </xf>
    <xf numFmtId="0" fontId="239" fillId="0" borderId="27" xfId="2297" applyFont="1" applyBorder="1" applyAlignment="1">
      <alignment horizontal="center" vertical="center"/>
    </xf>
    <xf numFmtId="235" fontId="239" fillId="0" borderId="27" xfId="2297" applyNumberFormat="1" applyFont="1" applyBorder="1" applyAlignment="1">
      <alignment vertical="center"/>
    </xf>
    <xf numFmtId="0" fontId="152" fillId="0" borderId="27" xfId="2297" applyBorder="1" applyAlignment="1">
      <alignment vertical="center" wrapText="1"/>
    </xf>
    <xf numFmtId="0" fontId="152" fillId="0" borderId="27" xfId="2297" applyBorder="1" applyAlignment="1">
      <alignment vertical="center"/>
    </xf>
    <xf numFmtId="0" fontId="152" fillId="0" borderId="27" xfId="2297" applyBorder="1" applyAlignment="1">
      <alignment horizontal="center" vertical="center"/>
    </xf>
    <xf numFmtId="0" fontId="240" fillId="0" borderId="27" xfId="2297" applyFont="1" applyBorder="1" applyAlignment="1">
      <alignment vertical="center" wrapText="1"/>
    </xf>
    <xf numFmtId="0" fontId="241" fillId="0" borderId="27" xfId="2297" applyFont="1" applyBorder="1" applyAlignment="1">
      <alignment vertical="center"/>
    </xf>
    <xf numFmtId="0" fontId="241" fillId="0" borderId="27" xfId="2297" applyFont="1" applyBorder="1" applyAlignment="1">
      <alignment horizontal="center" vertical="center"/>
    </xf>
    <xf numFmtId="235" fontId="241" fillId="0" borderId="27" xfId="2297" applyNumberFormat="1" applyFont="1" applyBorder="1" applyAlignment="1">
      <alignment vertical="center"/>
    </xf>
    <xf numFmtId="235" fontId="240" fillId="0" borderId="27" xfId="2297" applyNumberFormat="1" applyFont="1" applyBorder="1" applyAlignment="1">
      <alignment vertical="center"/>
    </xf>
    <xf numFmtId="0" fontId="152" fillId="0" borderId="80" xfId="2297" applyBorder="1" applyAlignment="1">
      <alignment vertical="center"/>
    </xf>
    <xf numFmtId="0" fontId="152" fillId="0" borderId="80" xfId="2297" applyBorder="1" applyAlignment="1">
      <alignment horizontal="center" wrapText="1"/>
    </xf>
    <xf numFmtId="0" fontId="152" fillId="0" borderId="80" xfId="2297" applyBorder="1"/>
    <xf numFmtId="0" fontId="152" fillId="0" borderId="80" xfId="2297" applyBorder="1" applyAlignment="1">
      <alignment horizontal="center"/>
    </xf>
    <xf numFmtId="235" fontId="152" fillId="0" borderId="80" xfId="2297" applyNumberFormat="1" applyBorder="1"/>
    <xf numFmtId="0" fontId="80" fillId="0" borderId="0" xfId="2817" applyNumberFormat="1" applyFont="1" applyFill="1" applyBorder="1" applyAlignment="1" applyProtection="1">
      <alignment horizontal="center" vertical="center" wrapText="1"/>
    </xf>
    <xf numFmtId="4" fontId="80" fillId="0" borderId="0" xfId="2817" applyNumberFormat="1" applyFont="1" applyFill="1" applyBorder="1" applyAlignment="1" applyProtection="1">
      <alignment horizontal="center" vertical="center" wrapText="1"/>
    </xf>
    <xf numFmtId="0" fontId="80" fillId="0" borderId="0" xfId="2817" applyFont="1"/>
    <xf numFmtId="0" fontId="80" fillId="0" borderId="0" xfId="2817" applyNumberFormat="1" applyFont="1" applyBorder="1" applyAlignment="1">
      <alignment horizontal="center" vertical="center" wrapText="1"/>
    </xf>
    <xf numFmtId="0" fontId="80" fillId="0" borderId="0" xfId="2296" applyFont="1" applyBorder="1" applyAlignment="1">
      <alignment horizontal="left" vertical="center" wrapText="1" indent="1"/>
    </xf>
    <xf numFmtId="0" fontId="80" fillId="0" borderId="0" xfId="2817" applyFont="1" applyBorder="1" applyAlignment="1">
      <alignment horizontal="center" vertical="center"/>
    </xf>
    <xf numFmtId="1" fontId="80" fillId="0" borderId="0" xfId="2296" applyNumberFormat="1" applyFont="1" applyBorder="1" applyAlignment="1" applyProtection="1">
      <alignment horizontal="center" vertical="center"/>
      <protection locked="0" hidden="1"/>
    </xf>
    <xf numFmtId="4" fontId="80" fillId="0" borderId="0" xfId="2296" applyNumberFormat="1" applyFont="1" applyBorder="1" applyAlignment="1" applyProtection="1">
      <alignment horizontal="right" vertical="center" indent="1"/>
      <protection locked="0" hidden="1"/>
    </xf>
    <xf numFmtId="16" fontId="80" fillId="0" borderId="0" xfId="2817" applyNumberFormat="1" applyFont="1" applyBorder="1" applyAlignment="1">
      <alignment horizontal="center" vertical="center" wrapText="1"/>
    </xf>
    <xf numFmtId="49" fontId="80" fillId="0" borderId="0" xfId="2817" applyNumberFormat="1" applyFont="1" applyBorder="1" applyAlignment="1">
      <alignment horizontal="center" vertical="center" wrapText="1"/>
    </xf>
    <xf numFmtId="0" fontId="80" fillId="0" borderId="0" xfId="2817" applyNumberFormat="1" applyFont="1" applyAlignment="1">
      <alignment horizontal="center" vertical="center"/>
    </xf>
    <xf numFmtId="0" fontId="80" fillId="0" borderId="0" xfId="2817" applyFont="1" applyAlignment="1">
      <alignment horizontal="center"/>
    </xf>
    <xf numFmtId="4" fontId="80" fillId="0" borderId="0" xfId="2817" applyNumberFormat="1" applyFont="1" applyAlignment="1"/>
    <xf numFmtId="4" fontId="80" fillId="0" borderId="0" xfId="2817" applyNumberFormat="1" applyFont="1" applyAlignment="1">
      <alignment horizontal="right"/>
    </xf>
    <xf numFmtId="0" fontId="80" fillId="0" borderId="0" xfId="2296" applyNumberFormat="1" applyFont="1" applyBorder="1" applyAlignment="1">
      <alignment horizontal="center" vertical="center" wrapText="1"/>
    </xf>
    <xf numFmtId="2" fontId="80" fillId="0" borderId="0" xfId="2296" applyNumberFormat="1" applyFont="1" applyBorder="1" applyAlignment="1" applyProtection="1">
      <alignment horizontal="left" vertical="center" indent="1"/>
      <protection locked="0" hidden="1"/>
    </xf>
    <xf numFmtId="0" fontId="243" fillId="0" borderId="0" xfId="2296" applyFont="1" applyBorder="1" applyAlignment="1">
      <alignment horizontal="left" vertical="center" wrapText="1" indent="1"/>
    </xf>
    <xf numFmtId="4" fontId="80" fillId="0" borderId="0" xfId="2296" applyNumberFormat="1" applyFont="1" applyFill="1" applyBorder="1" applyAlignment="1" applyProtection="1">
      <alignment horizontal="right" vertical="center" indent="1"/>
      <protection locked="0" hidden="1"/>
    </xf>
    <xf numFmtId="49" fontId="80" fillId="0" borderId="0" xfId="2817" applyNumberFormat="1" applyFont="1" applyFill="1" applyBorder="1" applyAlignment="1" applyProtection="1">
      <alignment horizontal="center" vertical="center" wrapText="1"/>
    </xf>
    <xf numFmtId="16" fontId="80" fillId="0" borderId="0" xfId="2296" applyNumberFormat="1" applyFont="1" applyBorder="1" applyAlignment="1">
      <alignment horizontal="center" vertical="center" wrapText="1"/>
    </xf>
    <xf numFmtId="0" fontId="80" fillId="0" borderId="0" xfId="2296" applyFont="1" applyBorder="1" applyAlignment="1">
      <alignment horizontal="left" vertical="center" indent="1"/>
    </xf>
    <xf numFmtId="0" fontId="80" fillId="0" borderId="0" xfId="2817" applyFont="1" applyBorder="1" applyAlignment="1">
      <alignment horizontal="center"/>
    </xf>
    <xf numFmtId="0" fontId="244" fillId="0" borderId="0" xfId="2817" applyFont="1"/>
    <xf numFmtId="2" fontId="80" fillId="0" borderId="0" xfId="2296" applyNumberFormat="1" applyFont="1" applyBorder="1" applyAlignment="1" applyProtection="1">
      <alignment horizontal="center" vertical="center"/>
      <protection locked="0" hidden="1"/>
    </xf>
    <xf numFmtId="0" fontId="80" fillId="0" borderId="0" xfId="2817" applyNumberFormat="1" applyFont="1" applyBorder="1" applyAlignment="1">
      <alignment horizontal="center" vertical="center"/>
    </xf>
    <xf numFmtId="0" fontId="80" fillId="0" borderId="0" xfId="2296" applyFont="1" applyBorder="1" applyAlignment="1">
      <alignment horizontal="center" vertical="center" wrapText="1"/>
    </xf>
    <xf numFmtId="0" fontId="80" fillId="0" borderId="0" xfId="2296" applyFont="1" applyBorder="1" applyAlignment="1">
      <alignment horizontal="center" vertical="center"/>
    </xf>
    <xf numFmtId="0" fontId="80" fillId="0" borderId="0" xfId="2817" applyNumberFormat="1" applyFont="1" applyFill="1" applyBorder="1" applyAlignment="1" applyProtection="1">
      <alignment horizontal="left" vertical="center" wrapText="1" indent="1"/>
    </xf>
    <xf numFmtId="0" fontId="80" fillId="0" borderId="0" xfId="2817" applyFont="1" applyAlignment="1">
      <alignment horizontal="center" vertical="center"/>
    </xf>
    <xf numFmtId="0" fontId="80" fillId="0" borderId="0" xfId="2296" applyNumberFormat="1" applyFont="1" applyBorder="1" applyAlignment="1" applyProtection="1">
      <alignment horizontal="left" vertical="center" indent="1"/>
      <protection locked="0" hidden="1"/>
    </xf>
    <xf numFmtId="0" fontId="245" fillId="0" borderId="0" xfId="2817" applyNumberFormat="1" applyFont="1" applyFill="1" applyBorder="1" applyAlignment="1" applyProtection="1">
      <alignment horizontal="center" vertical="center" wrapText="1"/>
    </xf>
    <xf numFmtId="4" fontId="80" fillId="0" borderId="0" xfId="2296" applyNumberFormat="1" applyFont="1" applyBorder="1" applyAlignment="1" applyProtection="1">
      <alignment horizontal="left" vertical="center" indent="1"/>
      <protection locked="0" hidden="1"/>
    </xf>
    <xf numFmtId="4" fontId="80" fillId="0" borderId="0" xfId="2296" applyNumberFormat="1" applyFont="1" applyBorder="1" applyAlignment="1" applyProtection="1">
      <alignment horizontal="center" vertical="center"/>
      <protection locked="0" hidden="1"/>
    </xf>
    <xf numFmtId="209" fontId="80" fillId="0" borderId="0" xfId="2296" applyNumberFormat="1" applyFont="1" applyBorder="1" applyAlignment="1" applyProtection="1">
      <alignment horizontal="center" vertical="center"/>
      <protection locked="0" hidden="1"/>
    </xf>
    <xf numFmtId="1" fontId="80" fillId="0" borderId="0" xfId="2296" applyNumberFormat="1" applyFont="1" applyBorder="1" applyAlignment="1" applyProtection="1">
      <alignment horizontal="center" vertical="center"/>
      <protection hidden="1"/>
    </xf>
    <xf numFmtId="49" fontId="80" fillId="0" borderId="0" xfId="2817" applyNumberFormat="1" applyFont="1" applyBorder="1" applyAlignment="1">
      <alignment horizontal="left" vertical="center" wrapText="1" indent="1"/>
    </xf>
    <xf numFmtId="4" fontId="80" fillId="0" borderId="0" xfId="2817" applyNumberFormat="1" applyFont="1" applyBorder="1" applyAlignment="1"/>
    <xf numFmtId="4" fontId="80" fillId="0" borderId="53" xfId="2817" applyNumberFormat="1" applyFont="1" applyFill="1" applyBorder="1" applyAlignment="1" applyProtection="1">
      <alignment horizontal="right" vertical="center" wrapText="1" indent="1"/>
    </xf>
    <xf numFmtId="49" fontId="80" fillId="0" borderId="0" xfId="2817" applyNumberFormat="1" applyFont="1" applyAlignment="1">
      <alignment horizontal="left" vertical="center" wrapText="1"/>
    </xf>
    <xf numFmtId="0" fontId="53" fillId="0" borderId="0" xfId="2" applyFont="1" applyAlignment="1">
      <alignment horizontal="left" vertical="center"/>
    </xf>
    <xf numFmtId="0" fontId="53" fillId="0" borderId="0" xfId="2" applyFont="1" applyAlignment="1">
      <alignment horizontal="center" vertical="center"/>
    </xf>
    <xf numFmtId="17" fontId="53" fillId="0" borderId="0" xfId="2" applyNumberFormat="1" applyFont="1" applyAlignment="1">
      <alignment horizontal="left" vertical="center"/>
    </xf>
    <xf numFmtId="0" fontId="53" fillId="0" borderId="0" xfId="2" applyFont="1" applyAlignment="1">
      <alignment horizontal="left" vertical="center" wrapText="1"/>
    </xf>
    <xf numFmtId="0" fontId="52" fillId="0" borderId="0" xfId="2" applyNumberFormat="1" applyFont="1" applyAlignment="1">
      <alignment horizontal="center" vertical="center"/>
    </xf>
    <xf numFmtId="0" fontId="50" fillId="0" borderId="0" xfId="2" applyAlignment="1">
      <alignment wrapText="1"/>
    </xf>
    <xf numFmtId="0" fontId="54" fillId="0" borderId="0" xfId="2" applyFont="1" applyAlignment="1">
      <alignment horizontal="left" vertical="center" wrapText="1"/>
    </xf>
    <xf numFmtId="0" fontId="50" fillId="0" borderId="0" xfId="2" applyAlignment="1">
      <alignment horizontal="left" vertical="center" wrapText="1"/>
    </xf>
    <xf numFmtId="0" fontId="226" fillId="0" borderId="0" xfId="2" applyFont="1" applyAlignment="1">
      <alignment horizontal="center" wrapText="1"/>
    </xf>
    <xf numFmtId="0" fontId="227" fillId="0" borderId="0" xfId="2" applyFont="1" applyAlignment="1">
      <alignment horizontal="center" vertical="center" wrapText="1"/>
    </xf>
    <xf numFmtId="0" fontId="50" fillId="0" borderId="0" xfId="2" applyFont="1" applyAlignment="1">
      <alignment vertical="top" wrapText="1"/>
    </xf>
    <xf numFmtId="0" fontId="50" fillId="0" borderId="0" xfId="2" applyFont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/>
    <xf numFmtId="0" fontId="4" fillId="0" borderId="0" xfId="0" applyFont="1" applyBorder="1" applyAlignment="1">
      <alignment horizontal="left" vertical="top" wrapText="1"/>
    </xf>
    <xf numFmtId="49" fontId="3" fillId="3" borderId="0" xfId="0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4" fillId="4" borderId="9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0" xfId="0" applyFont="1" applyBorder="1" applyAlignment="1" applyProtection="1">
      <alignment horizontal="center" vertical="center"/>
      <protection locked="0"/>
    </xf>
    <xf numFmtId="0" fontId="41" fillId="0" borderId="0" xfId="0" applyFont="1" applyBorder="1" applyAlignment="1" applyProtection="1">
      <alignment horizontal="center" vertical="center" wrapText="1"/>
      <protection locked="0"/>
    </xf>
    <xf numFmtId="0" fontId="43" fillId="0" borderId="0" xfId="0" applyFont="1" applyBorder="1" applyAlignment="1" applyProtection="1">
      <alignment horizontal="left" vertical="top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 wrapText="1"/>
      <protection locked="0"/>
    </xf>
    <xf numFmtId="49" fontId="43" fillId="0" borderId="0" xfId="0" applyNumberFormat="1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225" fillId="0" borderId="17" xfId="2278" applyFont="1" applyBorder="1" applyAlignment="1">
      <alignment horizontal="left" vertical="center" wrapText="1"/>
    </xf>
    <xf numFmtId="0" fontId="225" fillId="0" borderId="18" xfId="2278" applyFont="1" applyBorder="1" applyAlignment="1">
      <alignment horizontal="left" vertical="center" wrapText="1"/>
    </xf>
    <xf numFmtId="0" fontId="225" fillId="0" borderId="19" xfId="2278" applyFont="1" applyBorder="1" applyAlignment="1">
      <alignment horizontal="left" vertical="center" wrapText="1"/>
    </xf>
  </cellXfs>
  <cellStyles count="3278">
    <cellStyle name="_05 MaR_vypl" xfId="3"/>
    <cellStyle name="_1060-Farmet-Česká Skalice-rozpočet SO 08 Plynovod-B" xfId="4"/>
    <cellStyle name="_1060-Farmet-Česká Skalice-rozpočet SO 08 Plynovod-B_1" xfId="5"/>
    <cellStyle name="_1060-Farmet-Česká Skalice-rozpočet-SO 01-díl 070 Zemní plyn" xfId="6"/>
    <cellStyle name="_1060-Farmet-Česká Skalice-rozpočet-SO 01-díl 070 Zemní plyn_1" xfId="7"/>
    <cellStyle name="_1060-Farmet-Česká Skalice-SO 03-díl 070-Zemní plyn" xfId="8"/>
    <cellStyle name="_1060-Farmet-Česká Skalice-SO 03-díl 070-Zemní plyn_1" xfId="9"/>
    <cellStyle name="_11106_PSI_Drasov_TS_DPS" xfId="10"/>
    <cellStyle name="_11115_Studena_susarny_2NP_TS_DPS" xfId="11"/>
    <cellStyle name="_11118_Konevova_192_PLC40_TS_DPS" xfId="12"/>
    <cellStyle name="_11126_Jicinska_33_PLC32_TS_DPS" xfId="13"/>
    <cellStyle name="_11127_Cajkovskeho_12_PLC15_TS_DPS" xfId="14"/>
    <cellStyle name="_2004_04_08_komplet" xfId="15"/>
    <cellStyle name="_2006 HiPath 3800 A.Budova Petrof HK1" xfId="16"/>
    <cellStyle name="_300_B5_2_500_002_70905 NAB" xfId="17"/>
    <cellStyle name="_920 VilaKobylisyčástF11 MaR Rozpočet090617" xfId="18"/>
    <cellStyle name="_a" xfId="19"/>
    <cellStyle name="_Appendix N_Detailed Price Breakdown" xfId="20"/>
    <cellStyle name="_Appendix N_Detailed Price Breakdown_VS-VV_D0500_KaZP_090410-boq" xfId="21"/>
    <cellStyle name="_BD Nad Krocínkou - slepý rozpočet opraveny 12.1.2005" xfId="22"/>
    <cellStyle name="_CCTV" xfId="23"/>
    <cellStyle name="_cenová nabídka" xfId="24"/>
    <cellStyle name="_CN 20070828" xfId="25"/>
    <cellStyle name="_CN 20070828k" xfId="26"/>
    <cellStyle name="_CN_vzor_ROK 2002" xfId="27"/>
    <cellStyle name="_COMETT Tabulka vstupů a výstupů" xfId="28"/>
    <cellStyle name="_CU51J_S" xfId="29"/>
    <cellStyle name="_DT" xfId="30"/>
    <cellStyle name="_EBC_vykaz_vymer" xfId="31"/>
    <cellStyle name="_EZS" xfId="32"/>
    <cellStyle name="_Hotel Spálená" xfId="33"/>
    <cellStyle name="_Inotex1" xfId="34"/>
    <cellStyle name="_Inotex1c" xfId="35"/>
    <cellStyle name="_Inotex2" xfId="36"/>
    <cellStyle name="_Jatecni-F114F-MaR-164-vykaz" xfId="37"/>
    <cellStyle name="_Jihlava-SO04a-MaR-161-uspory" xfId="38"/>
    <cellStyle name="_Kopie - SO 09 Příprava pro napoj optických kabelů - výkaz výměr" xfId="39"/>
    <cellStyle name="_M-BRA-ROZ-1077-003 - 17260 Bazén Karlova Studánka - Letní lázně" xfId="40"/>
    <cellStyle name="_N020198A" xfId="41"/>
    <cellStyle name="_N02117-ELSYCO SK Socialnu Poistvnu Zilina SK" xfId="42"/>
    <cellStyle name="_N02129-Johnson Controls-EUROPAPIR Bratislava" xfId="43"/>
    <cellStyle name="_N02132-Johnson Controls-UNIPHARMA Bratislava - CCTV, ACCES" xfId="44"/>
    <cellStyle name="_N0214X-ROSS-EUROPAPIR Bratislava" xfId="45"/>
    <cellStyle name="_Nabídka KV SiPass" xfId="46"/>
    <cellStyle name="_N-Farmet_slepý_digi_uzamčený" xfId="47"/>
    <cellStyle name="_NKC_200_07_V3_MaR_080107 PPF" xfId="48"/>
    <cellStyle name="_No_18809-8-14A (příloha) Profesa MaR" xfId="49"/>
    <cellStyle name="_No_SO_01_Elektroinstalace_slaboproud_-_kab_trasy" xfId="50"/>
    <cellStyle name="_No_SO_01_Elektroinstalace_slaboproud_evak_rozhlas" xfId="51"/>
    <cellStyle name="_No_SO_01_Elektroinstalace_slaboproud_sestersky" xfId="52"/>
    <cellStyle name="_No_SO_09_Příprava_pro_napoj_optických_kabelů_-_výkaz_výměr" xfId="53"/>
    <cellStyle name="_Np_00110a" xfId="54"/>
    <cellStyle name="_Np_00118a" xfId="55"/>
    <cellStyle name="_Np_00159" xfId="56"/>
    <cellStyle name="_Np_00164a" xfId="57"/>
    <cellStyle name="_NXXXXX-Johnson Controls -vzor cen pro SK, EZS, EPS" xfId="58"/>
    <cellStyle name="_OC_Jatecni_Teplice1_1" xfId="59"/>
    <cellStyle name="_ON_200_07_V3_MaR_080108 PPF" xfId="60"/>
    <cellStyle name="_PERSONAL" xfId="61"/>
    <cellStyle name="_PERSONAL 2" xfId="62"/>
    <cellStyle name="_PERSONAL 3" xfId="63"/>
    <cellStyle name="_PERSONAL 4" xfId="64"/>
    <cellStyle name="_PERSONAL_05 MaR_vypl" xfId="65"/>
    <cellStyle name="_PERSONAL_06030420_PSTyrsovaMelnik_UZSVMMelnik" xfId="66"/>
    <cellStyle name="_PERSONAL_1" xfId="67"/>
    <cellStyle name="_PERSONAL_1 2" xfId="68"/>
    <cellStyle name="_PERSONAL_1 3" xfId="69"/>
    <cellStyle name="_PERSONAL_1 4" xfId="70"/>
    <cellStyle name="_PERSONAL_1_05 MaR_vypl" xfId="71"/>
    <cellStyle name="_PERSONAL_1_06030420_PSTyrsovaMelnik_UZSVMMelnik" xfId="72"/>
    <cellStyle name="_PERSONAL_1_261_XXX_SO 02 - serv admin budova_MaR" xfId="73"/>
    <cellStyle name="_PERSONAL_1_CU51J_S" xfId="74"/>
    <cellStyle name="_PERSONAL_1_MountfieldNabídkaHWaSW" xfId="75"/>
    <cellStyle name="_PERSONAL_1_MountfieldNabídkaHWaSW 2" xfId="76"/>
    <cellStyle name="_PERSONAL_1_MountfieldNabídkaHWaSW 3" xfId="77"/>
    <cellStyle name="_PERSONAL_1_MountfieldNabídkaHWaSW 4" xfId="78"/>
    <cellStyle name="_PERSONAL_1_MountfieldNabídkaHWaSW_05 MaR_vypl" xfId="79"/>
    <cellStyle name="_PERSONAL_1_MountfieldNabídkaHWaSW_06030420_PSTyrsovaMelnik_UZSVMMelnik" xfId="80"/>
    <cellStyle name="_PERSONAL_1_MountfieldNabídkaHWaSW_CU51J_S" xfId="81"/>
    <cellStyle name="_PERSONAL_1_MountfieldNabídkaHWaSW_MV_Davle_DT5_1" xfId="82"/>
    <cellStyle name="_PERSONAL_1_MountfieldNabídkaHWaSW_MV_Davle_DT5_2" xfId="83"/>
    <cellStyle name="_PERSONAL_1_MountfieldNabídkaHWaSW_No_18809-8-14A (příloha) Profesa MaR" xfId="84"/>
    <cellStyle name="_PERSONAL_1_MountfieldNabídkaHWaSW_Revitalizace_zam_Litomysl_1" xfId="85"/>
    <cellStyle name="_PERSONAL_1_MountfieldNabídkaHWaSW_rozpočet&quot;A&quot;" xfId="86"/>
    <cellStyle name="_PERSONAL_1_MountfieldNabídkaHWaSW_Vizovice_NebuzSO01_1" xfId="87"/>
    <cellStyle name="_PERSONAL_1_MountfieldNabídkaHWaSW_Vizovice_NebuzSO01_1_1" xfId="88"/>
    <cellStyle name="_PERSONAL_1_MV_Davle_DT5_1" xfId="89"/>
    <cellStyle name="_PERSONAL_1_MV_Davle_DT5_2" xfId="90"/>
    <cellStyle name="_PERSONAL_1_N0359_09 - ALUDEC Benátky_TECONT m" xfId="91"/>
    <cellStyle name="_PERSONAL_1_N0549_08m" xfId="92"/>
    <cellStyle name="_PERSONAL_1_N0549_08m 2" xfId="93"/>
    <cellStyle name="_PERSONAL_1_N0549_08m 3" xfId="94"/>
    <cellStyle name="_PERSONAL_1_N0549_08m 4" xfId="95"/>
    <cellStyle name="_PERSONAL_1_N0549_08m_05 MaR_vypl" xfId="96"/>
    <cellStyle name="_PERSONAL_1_N0549_08m_CU51J_S" xfId="97"/>
    <cellStyle name="_PERSONAL_1_N0549_08m_MV_Davle_DT5_1" xfId="98"/>
    <cellStyle name="_PERSONAL_1_N0549_08m_MV_Davle_DT5_2" xfId="99"/>
    <cellStyle name="_PERSONAL_1_N0549_08m_No_18809-8-14A (příloha) Profesa MaR" xfId="100"/>
    <cellStyle name="_PERSONAL_1_N0549_08m_Revitalizace_zam_Litomysl_1" xfId="101"/>
    <cellStyle name="_PERSONAL_1_N0549_08m_rozpočet&quot;A&quot;" xfId="102"/>
    <cellStyle name="_PERSONAL_1_N0549_08m_Vizovice_NebuzSO01_1" xfId="103"/>
    <cellStyle name="_PERSONAL_1_N0549_08m_Vizovice_NebuzSO01_1_1" xfId="104"/>
    <cellStyle name="_PERSONAL_1_No_18809-8-14A (příloha) Profesa MaR" xfId="105"/>
    <cellStyle name="_PERSONAL_1_Revitalizace_zam_Litomysl_1" xfId="106"/>
    <cellStyle name="_PERSONAL_1_rozpočet&quot;A&quot;" xfId="107"/>
    <cellStyle name="_PERSONAL_1_Vizovice_NebuzSO01_1" xfId="108"/>
    <cellStyle name="_PERSONAL_1_Vizovice_NebuzSO01_1_1" xfId="109"/>
    <cellStyle name="_PERSONAL_261_XXX_SO 02 - serv admin budova_MaR" xfId="110"/>
    <cellStyle name="_PERSONAL_CU51J_S" xfId="111"/>
    <cellStyle name="_PERSONAL_MV_Davle_DT5_1" xfId="112"/>
    <cellStyle name="_PERSONAL_MV_Davle_DT5_2" xfId="113"/>
    <cellStyle name="_PERSONAL_N0359_09 - ALUDEC Benátky_TECONT m" xfId="114"/>
    <cellStyle name="_PERSONAL_N0549_08m" xfId="115"/>
    <cellStyle name="_PERSONAL_N0549_08m 2" xfId="116"/>
    <cellStyle name="_PERSONAL_N0549_08m 3" xfId="117"/>
    <cellStyle name="_PERSONAL_N0549_08m 4" xfId="118"/>
    <cellStyle name="_PERSONAL_N0549_08m_05 MaR_vypl" xfId="119"/>
    <cellStyle name="_PERSONAL_N0549_08m_CU51J_S" xfId="120"/>
    <cellStyle name="_PERSONAL_N0549_08m_MV_Davle_DT5_1" xfId="121"/>
    <cellStyle name="_PERSONAL_N0549_08m_MV_Davle_DT5_2" xfId="122"/>
    <cellStyle name="_PERSONAL_N0549_08m_No_18809-8-14A (příloha) Profesa MaR" xfId="123"/>
    <cellStyle name="_PERSONAL_N0549_08m_Revitalizace_zam_Litomysl_1" xfId="124"/>
    <cellStyle name="_PERSONAL_N0549_08m_rozpočet&quot;A&quot;" xfId="125"/>
    <cellStyle name="_PERSONAL_N0549_08m_Vizovice_NebuzSO01_1" xfId="126"/>
    <cellStyle name="_PERSONAL_N0549_08m_Vizovice_NebuzSO01_1_1" xfId="127"/>
    <cellStyle name="_PERSONAL_No_18809-8-14A (příloha) Profesa MaR" xfId="128"/>
    <cellStyle name="_PERSONAL_Revitalizace_zam_Litomysl_1" xfId="129"/>
    <cellStyle name="_PERSONAL_rozpočet&quot;A&quot;" xfId="130"/>
    <cellStyle name="_PERSONAL_Vizovice_NebuzSO01_1" xfId="131"/>
    <cellStyle name="_PERSONAL_Vizovice_NebuzSO01_1_1" xfId="132"/>
    <cellStyle name="_PŘ  hotel radl 709 je" xfId="133"/>
    <cellStyle name="_PS_M_93_02_slaboproud" xfId="134"/>
    <cellStyle name="_PS_M_93_02_slaboproud_VS-VV_D0500_KaZP_090410-boq" xfId="135"/>
    <cellStyle name="_RADLICKA_tendr_070920" xfId="136"/>
    <cellStyle name="_Rakos_DS_VelMez-1" xfId="137"/>
    <cellStyle name="_roz  hotel radl 709 (3) MD NAB" xfId="138"/>
    <cellStyle name="_rozpočet&quot;A&quot;" xfId="139"/>
    <cellStyle name="_rozpočetSO 01" xfId="140"/>
    <cellStyle name="_SE_MaR_spec_TECONT" xfId="141"/>
    <cellStyle name="_SE_výkaz výměr_TECONT" xfId="142"/>
    <cellStyle name="_SO 01 Elektroinstalace slaboproud - výkaz výměr" xfId="143"/>
    <cellStyle name="_SO_01_Elektroinstalace_silnoproud_-_výkaz_výměr" xfId="144"/>
    <cellStyle name="_SO_06_Veřejné_osvětlení_-_výkaz_výměr" xfId="145"/>
    <cellStyle name="_SO_07_Přípojka_NN_-_výkaz_výměr" xfId="146"/>
    <cellStyle name="_SO002_3_E91_SK" xfId="147"/>
    <cellStyle name="_Spálená-DPS-M+R-spec" xfId="148"/>
    <cellStyle name="_stav" xfId="149"/>
    <cellStyle name="_Summary bill of rates COOLINGL" xfId="150"/>
    <cellStyle name="_Summary bill of rates COOLINGL_05 MaR_vypl" xfId="151"/>
    <cellStyle name="_Summary bill of rates COOLINGL_1" xfId="152"/>
    <cellStyle name="_Summary bill of rates COOLINGL_1_VS-VV_D0500_KaZP_090410-boq" xfId="153"/>
    <cellStyle name="_Summary bill of rates COOLINGL_2" xfId="154"/>
    <cellStyle name="_Summary bill of rates COOLINGL_2_VS-VV_D0500_KaZP_090410-boq" xfId="155"/>
    <cellStyle name="_Summary bill of rates COOLINGL_3" xfId="156"/>
    <cellStyle name="_Summary bill of rates COOLINGL_3_VS-VV_D0500_KaZP_090410-boq" xfId="157"/>
    <cellStyle name="_Summary bill of rates COOLINGL_No_18809-8-14A (příloha) Profesa MaR" xfId="158"/>
    <cellStyle name="_Summary bill of rates COOLINGL_Vizovice_NebuzSO01_1_1" xfId="159"/>
    <cellStyle name="_Summary bill of rates COOLINGL_VS-VV_D0500_KaZP_090410-boq" xfId="160"/>
    <cellStyle name="_Summary bill of rates VENTILATIONL" xfId="161"/>
    <cellStyle name="_Summary bill of rates VENTILATIONL_05 MaR_vypl" xfId="162"/>
    <cellStyle name="_Summary bill of rates VENTILATIONL_1" xfId="163"/>
    <cellStyle name="_Summary bill of rates VENTILATIONL_1_VS-VV_D0500_KaZP_090410-boq" xfId="164"/>
    <cellStyle name="_Summary bill of rates VENTILATIONL_2" xfId="165"/>
    <cellStyle name="_Summary bill of rates VENTILATIONL_2_VS-VV_D0500_KaZP_090410-boq" xfId="166"/>
    <cellStyle name="_Summary bill of rates VENTILATIONL_3" xfId="167"/>
    <cellStyle name="_Summary bill of rates VENTILATIONL_3_VS-VV_D0500_KaZP_090410-boq" xfId="168"/>
    <cellStyle name="_Summary bill of rates VENTILATIONL_No_18809-8-14A (příloha) Profesa MaR" xfId="169"/>
    <cellStyle name="_Summary bill of rates VENTILATIONL_Vizovice_NebuzSO01_1_1" xfId="170"/>
    <cellStyle name="_Summary bill of rates VENTILATIONL_VS-VV_D0500_KaZP_090410-boq" xfId="171"/>
    <cellStyle name="_Technická specifikace VFN-A6-KARIM" xfId="172"/>
    <cellStyle name="_VilaDomyKobylisy VýkazVýměr090424" xfId="173"/>
    <cellStyle name="_Vizovice_NebuzSO01_1_1" xfId="174"/>
    <cellStyle name="_VV_Jizdarna_Litomysl_MaR" xfId="175"/>
    <cellStyle name="_VV_Pivovar_Litomysl_MaR" xfId="176"/>
    <cellStyle name="_Vzor NKC xxx_08_V1 (EUR) silnoproud, slaboproud 090106" xfId="177"/>
    <cellStyle name="_Vzor ON  060101" xfId="178"/>
    <cellStyle name="_Vzor_JN_maloobjemové_ NKC xxx_06_V1 MaR 060206" xfId="179"/>
    <cellStyle name="_Z_00159A" xfId="180"/>
    <cellStyle name="_ZU ROMA oceněný_UT_DPS" xfId="181"/>
    <cellStyle name="=C:\WINDOWS\SYSTEM32\COMMAND.COM" xfId="182"/>
    <cellStyle name="•W_laroux" xfId="183"/>
    <cellStyle name="0,0_x000d__x000a_NA_x000d__x000a_" xfId="184"/>
    <cellStyle name="1" xfId="185"/>
    <cellStyle name="1 000 Kč_~4285817" xfId="186"/>
    <cellStyle name="1 10" xfId="187"/>
    <cellStyle name="1 11" xfId="188"/>
    <cellStyle name="1 12" xfId="189"/>
    <cellStyle name="1 13" xfId="190"/>
    <cellStyle name="1 14" xfId="191"/>
    <cellStyle name="1 15" xfId="192"/>
    <cellStyle name="1 16" xfId="193"/>
    <cellStyle name="1 17" xfId="194"/>
    <cellStyle name="1 18" xfId="195"/>
    <cellStyle name="1 19" xfId="196"/>
    <cellStyle name="1 2" xfId="197"/>
    <cellStyle name="1 20" xfId="198"/>
    <cellStyle name="1 21" xfId="199"/>
    <cellStyle name="1 22" xfId="200"/>
    <cellStyle name="1 23" xfId="201"/>
    <cellStyle name="1 24" xfId="202"/>
    <cellStyle name="1 3" xfId="203"/>
    <cellStyle name="1 4" xfId="204"/>
    <cellStyle name="1 5" xfId="205"/>
    <cellStyle name="1 6" xfId="206"/>
    <cellStyle name="1 7" xfId="207"/>
    <cellStyle name="1 8" xfId="208"/>
    <cellStyle name="1 9" xfId="209"/>
    <cellStyle name="20 % – Zvýraznění1 2" xfId="210"/>
    <cellStyle name="20 % – Zvýraznění1 2 2" xfId="211"/>
    <cellStyle name="20 % – Zvýraznění1 2 3" xfId="212"/>
    <cellStyle name="20 % – Zvýraznění1 2 4" xfId="213"/>
    <cellStyle name="20 % – Zvýraznění1 2 5" xfId="214"/>
    <cellStyle name="20 % – Zvýraznění1 3" xfId="215"/>
    <cellStyle name="20 % – Zvýraznění1 3 2" xfId="216"/>
    <cellStyle name="20 % – Zvýraznění1 3 2 2" xfId="217"/>
    <cellStyle name="20 % – Zvýraznění1 4" xfId="218"/>
    <cellStyle name="20 % – Zvýraznění1 4 2" xfId="219"/>
    <cellStyle name="20 % – Zvýraznění1 4 2 2" xfId="220"/>
    <cellStyle name="20 % – Zvýraznění1 4 3" xfId="221"/>
    <cellStyle name="20 % – Zvýraznění1 5" xfId="222"/>
    <cellStyle name="20 % – Zvýraznění2 2" xfId="223"/>
    <cellStyle name="20 % – Zvýraznění2 2 2" xfId="224"/>
    <cellStyle name="20 % – Zvýraznění2 2 3" xfId="225"/>
    <cellStyle name="20 % – Zvýraznění2 2 4" xfId="226"/>
    <cellStyle name="20 % – Zvýraznění2 2 5" xfId="227"/>
    <cellStyle name="20 % – Zvýraznění2 3" xfId="228"/>
    <cellStyle name="20 % – Zvýraznění2 3 2" xfId="229"/>
    <cellStyle name="20 % – Zvýraznění2 3 2 2" xfId="230"/>
    <cellStyle name="20 % – Zvýraznění2 4" xfId="231"/>
    <cellStyle name="20 % – Zvýraznění2 4 2" xfId="232"/>
    <cellStyle name="20 % – Zvýraznění2 4 2 2" xfId="233"/>
    <cellStyle name="20 % – Zvýraznění2 4 3" xfId="234"/>
    <cellStyle name="20 % – Zvýraznění2 5" xfId="235"/>
    <cellStyle name="20 % – Zvýraznění3 2" xfId="236"/>
    <cellStyle name="20 % – Zvýraznění3 2 2" xfId="237"/>
    <cellStyle name="20 % – Zvýraznění3 2 3" xfId="238"/>
    <cellStyle name="20 % – Zvýraznění3 2 4" xfId="239"/>
    <cellStyle name="20 % – Zvýraznění3 2 5" xfId="240"/>
    <cellStyle name="20 % – Zvýraznění3 3" xfId="241"/>
    <cellStyle name="20 % – Zvýraznění3 3 2" xfId="242"/>
    <cellStyle name="20 % – Zvýraznění3 3 2 2" xfId="243"/>
    <cellStyle name="20 % – Zvýraznění3 4" xfId="244"/>
    <cellStyle name="20 % – Zvýraznění3 4 2" xfId="245"/>
    <cellStyle name="20 % – Zvýraznění3 4 2 2" xfId="246"/>
    <cellStyle name="20 % – Zvýraznění3 4 3" xfId="247"/>
    <cellStyle name="20 % – Zvýraznění3 5" xfId="248"/>
    <cellStyle name="20 % – Zvýraznění4 2" xfId="249"/>
    <cellStyle name="20 % – Zvýraznění4 2 2" xfId="250"/>
    <cellStyle name="20 % – Zvýraznění4 2 3" xfId="251"/>
    <cellStyle name="20 % – Zvýraznění4 2 4" xfId="252"/>
    <cellStyle name="20 % – Zvýraznění4 2 5" xfId="253"/>
    <cellStyle name="20 % – Zvýraznění4 3" xfId="254"/>
    <cellStyle name="20 % – Zvýraznění4 3 2" xfId="255"/>
    <cellStyle name="20 % – Zvýraznění4 3 2 2" xfId="256"/>
    <cellStyle name="20 % – Zvýraznění4 4" xfId="257"/>
    <cellStyle name="20 % – Zvýraznění4 4 2" xfId="258"/>
    <cellStyle name="20 % – Zvýraznění4 4 2 2" xfId="259"/>
    <cellStyle name="20 % – Zvýraznění4 4 3" xfId="260"/>
    <cellStyle name="20 % – Zvýraznění4 5" xfId="261"/>
    <cellStyle name="20 % – Zvýraznění5 2" xfId="262"/>
    <cellStyle name="20 % – Zvýraznění5 2 2" xfId="263"/>
    <cellStyle name="20 % – Zvýraznění5 2 3" xfId="264"/>
    <cellStyle name="20 % – Zvýraznění5 2 4" xfId="265"/>
    <cellStyle name="20 % – Zvýraznění5 2 5" xfId="266"/>
    <cellStyle name="20 % – Zvýraznění5 3" xfId="267"/>
    <cellStyle name="20 % – Zvýraznění5 3 2" xfId="268"/>
    <cellStyle name="20 % – Zvýraznění5 3 2 2" xfId="269"/>
    <cellStyle name="20 % – Zvýraznění5 4" xfId="270"/>
    <cellStyle name="20 % – Zvýraznění5 4 2" xfId="271"/>
    <cellStyle name="20 % – Zvýraznění5 4 2 2" xfId="272"/>
    <cellStyle name="20 % – Zvýraznění6 2" xfId="273"/>
    <cellStyle name="20 % – Zvýraznění6 2 2" xfId="274"/>
    <cellStyle name="20 % – Zvýraznění6 2 3" xfId="275"/>
    <cellStyle name="20 % – Zvýraznění6 2 4" xfId="276"/>
    <cellStyle name="20 % – Zvýraznění6 2 5" xfId="277"/>
    <cellStyle name="20 % – Zvýraznění6 3" xfId="278"/>
    <cellStyle name="20 % – Zvýraznění6 3 2" xfId="279"/>
    <cellStyle name="20 % – Zvýraznění6 3 2 2" xfId="280"/>
    <cellStyle name="20 % – Zvýraznění6 4" xfId="281"/>
    <cellStyle name="20 % – Zvýraznění6 4 2" xfId="282"/>
    <cellStyle name="20 % – Zvýraznění6 4 2 2" xfId="283"/>
    <cellStyle name="20 % – Zvýraznění6 4 3" xfId="284"/>
    <cellStyle name="20 % – Zvýraznění6 5" xfId="285"/>
    <cellStyle name="20 % - zvýraznenie1" xfId="286"/>
    <cellStyle name="20 % - zvýraznenie2" xfId="287"/>
    <cellStyle name="20 % - zvýraznenie3" xfId="288"/>
    <cellStyle name="20 % - zvýraznenie4" xfId="289"/>
    <cellStyle name="20 % - zvýraznenie5" xfId="290"/>
    <cellStyle name="20 % - zvýraznenie6" xfId="291"/>
    <cellStyle name="20% - Accent1" xfId="292"/>
    <cellStyle name="20% - Accent1 2" xfId="293"/>
    <cellStyle name="20% - Accent2" xfId="294"/>
    <cellStyle name="20% - Accent2 2" xfId="295"/>
    <cellStyle name="20% - Accent3" xfId="296"/>
    <cellStyle name="20% - Accent3 2" xfId="297"/>
    <cellStyle name="20% - Accent4" xfId="298"/>
    <cellStyle name="20% - Accent4 2" xfId="299"/>
    <cellStyle name="20% - Accent5" xfId="300"/>
    <cellStyle name="20% - Accent5 2" xfId="301"/>
    <cellStyle name="20% - Accent6" xfId="302"/>
    <cellStyle name="20% - Accent6 2" xfId="303"/>
    <cellStyle name="40 % – Zvýraznění1 2" xfId="304"/>
    <cellStyle name="40 % – Zvýraznění1 2 2" xfId="305"/>
    <cellStyle name="40 % – Zvýraznění1 2 3" xfId="306"/>
    <cellStyle name="40 % – Zvýraznění1 2 4" xfId="307"/>
    <cellStyle name="40 % – Zvýraznění1 2 5" xfId="308"/>
    <cellStyle name="40 % – Zvýraznění1 3" xfId="309"/>
    <cellStyle name="40 % – Zvýraznění1 3 2" xfId="310"/>
    <cellStyle name="40 % – Zvýraznění1 3 2 2" xfId="311"/>
    <cellStyle name="40 % – Zvýraznění1 4" xfId="312"/>
    <cellStyle name="40 % – Zvýraznění1 4 2" xfId="313"/>
    <cellStyle name="40 % – Zvýraznění1 4 2 2" xfId="314"/>
    <cellStyle name="40 % – Zvýraznění1 4 3" xfId="315"/>
    <cellStyle name="40 % – Zvýraznění1 5" xfId="316"/>
    <cellStyle name="40 % – Zvýraznění2 2" xfId="317"/>
    <cellStyle name="40 % – Zvýraznění2 2 2" xfId="318"/>
    <cellStyle name="40 % – Zvýraznění2 2 3" xfId="319"/>
    <cellStyle name="40 % – Zvýraznění2 2 4" xfId="320"/>
    <cellStyle name="40 % – Zvýraznění2 2 5" xfId="321"/>
    <cellStyle name="40 % – Zvýraznění2 3" xfId="322"/>
    <cellStyle name="40 % – Zvýraznění2 3 2" xfId="323"/>
    <cellStyle name="40 % – Zvýraznění2 3 2 2" xfId="324"/>
    <cellStyle name="40 % – Zvýraznění2 4" xfId="325"/>
    <cellStyle name="40 % – Zvýraznění2 4 2" xfId="326"/>
    <cellStyle name="40 % – Zvýraznění2 4 2 2" xfId="327"/>
    <cellStyle name="40 % – Zvýraznění3 2" xfId="328"/>
    <cellStyle name="40 % – Zvýraznění3 2 2" xfId="329"/>
    <cellStyle name="40 % – Zvýraznění3 2 3" xfId="330"/>
    <cellStyle name="40 % – Zvýraznění3 2 4" xfId="331"/>
    <cellStyle name="40 % – Zvýraznění3 2 5" xfId="332"/>
    <cellStyle name="40 % – Zvýraznění3 3" xfId="333"/>
    <cellStyle name="40 % – Zvýraznění3 3 2" xfId="334"/>
    <cellStyle name="40 % – Zvýraznění3 3 2 2" xfId="335"/>
    <cellStyle name="40 % – Zvýraznění3 4" xfId="336"/>
    <cellStyle name="40 % – Zvýraznění3 4 2" xfId="337"/>
    <cellStyle name="40 % – Zvýraznění3 4 2 2" xfId="338"/>
    <cellStyle name="40 % – Zvýraznění3 4 3" xfId="339"/>
    <cellStyle name="40 % – Zvýraznění3 5" xfId="340"/>
    <cellStyle name="40 % – Zvýraznění4 2" xfId="341"/>
    <cellStyle name="40 % – Zvýraznění4 2 2" xfId="342"/>
    <cellStyle name="40 % – Zvýraznění4 2 3" xfId="343"/>
    <cellStyle name="40 % – Zvýraznění4 2 4" xfId="344"/>
    <cellStyle name="40 % – Zvýraznění4 2 5" xfId="345"/>
    <cellStyle name="40 % – Zvýraznění4 3" xfId="346"/>
    <cellStyle name="40 % – Zvýraznění4 3 2" xfId="347"/>
    <cellStyle name="40 % – Zvýraznění4 3 2 2" xfId="348"/>
    <cellStyle name="40 % – Zvýraznění4 4" xfId="349"/>
    <cellStyle name="40 % – Zvýraznění4 4 2" xfId="350"/>
    <cellStyle name="40 % – Zvýraznění4 4 2 2" xfId="351"/>
    <cellStyle name="40 % – Zvýraznění4 4 3" xfId="352"/>
    <cellStyle name="40 % – Zvýraznění4 5" xfId="353"/>
    <cellStyle name="40 % – Zvýraznění5 2" xfId="354"/>
    <cellStyle name="40 % – Zvýraznění5 2 2" xfId="355"/>
    <cellStyle name="40 % – Zvýraznění5 2 3" xfId="356"/>
    <cellStyle name="40 % – Zvýraznění5 2 4" xfId="357"/>
    <cellStyle name="40 % – Zvýraznění5 2 5" xfId="358"/>
    <cellStyle name="40 % – Zvýraznění5 3" xfId="359"/>
    <cellStyle name="40 % – Zvýraznění5 3 2" xfId="360"/>
    <cellStyle name="40 % – Zvýraznění5 3 2 2" xfId="361"/>
    <cellStyle name="40 % – Zvýraznění5 4" xfId="362"/>
    <cellStyle name="40 % – Zvýraznění5 4 2" xfId="363"/>
    <cellStyle name="40 % – Zvýraznění5 4 2 2" xfId="364"/>
    <cellStyle name="40 % – Zvýraznění5 4 3" xfId="365"/>
    <cellStyle name="40 % – Zvýraznění5 5" xfId="366"/>
    <cellStyle name="40 % – Zvýraznění6 2" xfId="367"/>
    <cellStyle name="40 % – Zvýraznění6 2 2" xfId="368"/>
    <cellStyle name="40 % – Zvýraznění6 2 3" xfId="369"/>
    <cellStyle name="40 % – Zvýraznění6 2 4" xfId="370"/>
    <cellStyle name="40 % – Zvýraznění6 2 5" xfId="371"/>
    <cellStyle name="40 % – Zvýraznění6 3" xfId="372"/>
    <cellStyle name="40 % – Zvýraznění6 3 2" xfId="373"/>
    <cellStyle name="40 % – Zvýraznění6 3 2 2" xfId="374"/>
    <cellStyle name="40 % – Zvýraznění6 4" xfId="375"/>
    <cellStyle name="40 % – Zvýraznění6 4 2" xfId="376"/>
    <cellStyle name="40 % – Zvýraznění6 4 2 2" xfId="377"/>
    <cellStyle name="40 % – Zvýraznění6 4 3" xfId="378"/>
    <cellStyle name="40 % – Zvýraznění6 5" xfId="379"/>
    <cellStyle name="40 % - zvýraznenie1" xfId="380"/>
    <cellStyle name="40 % - zvýraznenie2" xfId="381"/>
    <cellStyle name="40 % - zvýraznenie3" xfId="382"/>
    <cellStyle name="40 % - zvýraznenie4" xfId="383"/>
    <cellStyle name="40 % - zvýraznenie5" xfId="384"/>
    <cellStyle name="40 % - zvýraznenie6" xfId="385"/>
    <cellStyle name="40% - Accent1" xfId="386"/>
    <cellStyle name="40% - Accent1 2" xfId="387"/>
    <cellStyle name="40% - Accent2" xfId="388"/>
    <cellStyle name="40% - Accent2 2" xfId="389"/>
    <cellStyle name="40% - Accent3" xfId="390"/>
    <cellStyle name="40% - Accent3 2" xfId="391"/>
    <cellStyle name="40% - Accent4" xfId="392"/>
    <cellStyle name="40% - Accent4 2" xfId="393"/>
    <cellStyle name="40% - Accent5" xfId="394"/>
    <cellStyle name="40% - Accent5 2" xfId="395"/>
    <cellStyle name="40% - Accent6" xfId="396"/>
    <cellStyle name="40% - Accent6 2" xfId="397"/>
    <cellStyle name="5" xfId="398"/>
    <cellStyle name="5 10" xfId="399"/>
    <cellStyle name="5 10 2" xfId="400"/>
    <cellStyle name="5 11" xfId="401"/>
    <cellStyle name="5 11 2" xfId="402"/>
    <cellStyle name="5 12" xfId="403"/>
    <cellStyle name="5 12 2" xfId="404"/>
    <cellStyle name="5 13" xfId="405"/>
    <cellStyle name="5 13 2" xfId="406"/>
    <cellStyle name="5 14" xfId="407"/>
    <cellStyle name="5 14 2" xfId="408"/>
    <cellStyle name="5 15" xfId="409"/>
    <cellStyle name="5 15 2" xfId="410"/>
    <cellStyle name="5 16" xfId="411"/>
    <cellStyle name="5 16 2" xfId="412"/>
    <cellStyle name="5 17" xfId="413"/>
    <cellStyle name="5 17 2" xfId="414"/>
    <cellStyle name="5 18" xfId="415"/>
    <cellStyle name="5 18 2" xfId="416"/>
    <cellStyle name="5 19" xfId="417"/>
    <cellStyle name="5 19 2" xfId="418"/>
    <cellStyle name="5 2" xfId="419"/>
    <cellStyle name="5 2 2" xfId="420"/>
    <cellStyle name="5 20" xfId="421"/>
    <cellStyle name="5 20 2" xfId="422"/>
    <cellStyle name="5 21" xfId="423"/>
    <cellStyle name="5 21 2" xfId="424"/>
    <cellStyle name="5 22" xfId="425"/>
    <cellStyle name="5 22 2" xfId="426"/>
    <cellStyle name="5 23" xfId="427"/>
    <cellStyle name="5 23 2" xfId="428"/>
    <cellStyle name="5 24" xfId="429"/>
    <cellStyle name="5 24 2" xfId="430"/>
    <cellStyle name="5 25" xfId="431"/>
    <cellStyle name="5 25 2" xfId="432"/>
    <cellStyle name="5 26" xfId="433"/>
    <cellStyle name="5 26 2" xfId="434"/>
    <cellStyle name="5 27" xfId="435"/>
    <cellStyle name="5 27 2" xfId="436"/>
    <cellStyle name="5 28" xfId="437"/>
    <cellStyle name="5 28 2" xfId="438"/>
    <cellStyle name="5 29" xfId="439"/>
    <cellStyle name="5 29 2" xfId="440"/>
    <cellStyle name="5 3" xfId="441"/>
    <cellStyle name="5 3 2" xfId="442"/>
    <cellStyle name="5 30" xfId="443"/>
    <cellStyle name="5 30 2" xfId="444"/>
    <cellStyle name="5 31" xfId="445"/>
    <cellStyle name="5 31 2" xfId="446"/>
    <cellStyle name="5 32" xfId="447"/>
    <cellStyle name="5 32 2" xfId="448"/>
    <cellStyle name="5 33" xfId="449"/>
    <cellStyle name="5 33 2" xfId="450"/>
    <cellStyle name="5 34" xfId="451"/>
    <cellStyle name="5 34 2" xfId="452"/>
    <cellStyle name="5 35" xfId="453"/>
    <cellStyle name="5 35 2" xfId="454"/>
    <cellStyle name="5 36" xfId="455"/>
    <cellStyle name="5 36 2" xfId="456"/>
    <cellStyle name="5 37" xfId="457"/>
    <cellStyle name="5 37 2" xfId="458"/>
    <cellStyle name="5 38" xfId="459"/>
    <cellStyle name="5 38 2" xfId="460"/>
    <cellStyle name="5 39" xfId="461"/>
    <cellStyle name="5 39 2" xfId="462"/>
    <cellStyle name="5 4" xfId="463"/>
    <cellStyle name="5 4 2" xfId="464"/>
    <cellStyle name="5 40" xfId="465"/>
    <cellStyle name="5 41" xfId="466"/>
    <cellStyle name="5 5" xfId="467"/>
    <cellStyle name="5 5 2" xfId="468"/>
    <cellStyle name="5 6" xfId="469"/>
    <cellStyle name="5 6 2" xfId="470"/>
    <cellStyle name="5 7" xfId="471"/>
    <cellStyle name="5 7 2" xfId="472"/>
    <cellStyle name="5 8" xfId="473"/>
    <cellStyle name="5 8 2" xfId="474"/>
    <cellStyle name="5 9" xfId="475"/>
    <cellStyle name="5 9 2" xfId="476"/>
    <cellStyle name="60 % – Zvýraznění1 2" xfId="477"/>
    <cellStyle name="60 % – Zvýraznění1 2 2" xfId="478"/>
    <cellStyle name="60 % – Zvýraznění1 2 3" xfId="479"/>
    <cellStyle name="60 % – Zvýraznění1 2 4" xfId="480"/>
    <cellStyle name="60 % – Zvýraznění1 2 5" xfId="481"/>
    <cellStyle name="60 % – Zvýraznění1 2 6" xfId="482"/>
    <cellStyle name="60 % – Zvýraznění1 3" xfId="483"/>
    <cellStyle name="60 % – Zvýraznění1 3 2" xfId="484"/>
    <cellStyle name="60 % – Zvýraznění1 4" xfId="485"/>
    <cellStyle name="60 % – Zvýraznění1 4 2" xfId="486"/>
    <cellStyle name="60 % – Zvýraznění1 5" xfId="487"/>
    <cellStyle name="60 % – Zvýraznění2 2" xfId="488"/>
    <cellStyle name="60 % – Zvýraznění2 2 2" xfId="489"/>
    <cellStyle name="60 % – Zvýraznění2 2 3" xfId="490"/>
    <cellStyle name="60 % – Zvýraznění2 2 4" xfId="491"/>
    <cellStyle name="60 % – Zvýraznění2 2 5" xfId="492"/>
    <cellStyle name="60 % – Zvýraznění2 2 6" xfId="493"/>
    <cellStyle name="60 % – Zvýraznění2 3" xfId="494"/>
    <cellStyle name="60 % – Zvýraznění2 3 2" xfId="495"/>
    <cellStyle name="60 % – Zvýraznění2 4" xfId="496"/>
    <cellStyle name="60 % – Zvýraznění2 4 2" xfId="497"/>
    <cellStyle name="60 % – Zvýraznění2 5" xfId="498"/>
    <cellStyle name="60 % – Zvýraznění3 2" xfId="499"/>
    <cellStyle name="60 % – Zvýraznění3 2 2" xfId="500"/>
    <cellStyle name="60 % – Zvýraznění3 2 3" xfId="501"/>
    <cellStyle name="60 % – Zvýraznění3 2 4" xfId="502"/>
    <cellStyle name="60 % – Zvýraznění3 2 5" xfId="503"/>
    <cellStyle name="60 % – Zvýraznění3 2 6" xfId="504"/>
    <cellStyle name="60 % – Zvýraznění3 3" xfId="505"/>
    <cellStyle name="60 % – Zvýraznění3 3 2" xfId="506"/>
    <cellStyle name="60 % – Zvýraznění3 4" xfId="507"/>
    <cellStyle name="60 % – Zvýraznění3 4 2" xfId="508"/>
    <cellStyle name="60 % – Zvýraznění3 5" xfId="509"/>
    <cellStyle name="60 % – Zvýraznění4 2" xfId="510"/>
    <cellStyle name="60 % – Zvýraznění4 2 2" xfId="511"/>
    <cellStyle name="60 % – Zvýraznění4 2 3" xfId="512"/>
    <cellStyle name="60 % – Zvýraznění4 2 4" xfId="513"/>
    <cellStyle name="60 % – Zvýraznění4 2 5" xfId="514"/>
    <cellStyle name="60 % – Zvýraznění4 2 6" xfId="515"/>
    <cellStyle name="60 % – Zvýraznění4 3" xfId="516"/>
    <cellStyle name="60 % – Zvýraznění4 3 2" xfId="517"/>
    <cellStyle name="60 % – Zvýraznění4 4" xfId="518"/>
    <cellStyle name="60 % – Zvýraznění4 4 2" xfId="519"/>
    <cellStyle name="60 % – Zvýraznění4 5" xfId="520"/>
    <cellStyle name="60 % – Zvýraznění5 2" xfId="521"/>
    <cellStyle name="60 % – Zvýraznění5 2 2" xfId="522"/>
    <cellStyle name="60 % – Zvýraznění5 2 3" xfId="523"/>
    <cellStyle name="60 % – Zvýraznění5 2 4" xfId="524"/>
    <cellStyle name="60 % – Zvýraznění5 2 5" xfId="525"/>
    <cellStyle name="60 % – Zvýraznění5 2 6" xfId="526"/>
    <cellStyle name="60 % – Zvýraznění5 3" xfId="527"/>
    <cellStyle name="60 % – Zvýraznění5 3 2" xfId="528"/>
    <cellStyle name="60 % – Zvýraznění5 4" xfId="529"/>
    <cellStyle name="60 % – Zvýraznění5 4 2" xfId="530"/>
    <cellStyle name="60 % – Zvýraznění5 5" xfId="531"/>
    <cellStyle name="60 % – Zvýraznění6 2" xfId="532"/>
    <cellStyle name="60 % – Zvýraznění6 2 2" xfId="533"/>
    <cellStyle name="60 % – Zvýraznění6 2 3" xfId="534"/>
    <cellStyle name="60 % – Zvýraznění6 2 4" xfId="535"/>
    <cellStyle name="60 % – Zvýraznění6 2 5" xfId="536"/>
    <cellStyle name="60 % – Zvýraznění6 2 6" xfId="537"/>
    <cellStyle name="60 % – Zvýraznění6 3" xfId="538"/>
    <cellStyle name="60 % – Zvýraznění6 3 2" xfId="539"/>
    <cellStyle name="60 % – Zvýraznění6 4" xfId="540"/>
    <cellStyle name="60 % – Zvýraznění6 4 2" xfId="541"/>
    <cellStyle name="60 % – Zvýraznění6 5" xfId="542"/>
    <cellStyle name="60 % - zvýraznenie1" xfId="543"/>
    <cellStyle name="60 % - zvýraznenie2" xfId="544"/>
    <cellStyle name="60 % - zvýraznenie3" xfId="545"/>
    <cellStyle name="60 % - zvýraznenie4" xfId="546"/>
    <cellStyle name="60 % - zvýraznenie5" xfId="547"/>
    <cellStyle name="60 % - zvýraznenie6" xfId="548"/>
    <cellStyle name="60% - Accent1" xfId="549"/>
    <cellStyle name="60% - Accent1 2" xfId="550"/>
    <cellStyle name="60% - Accent2" xfId="551"/>
    <cellStyle name="60% - Accent2 2" xfId="552"/>
    <cellStyle name="60% - Accent3" xfId="553"/>
    <cellStyle name="60% - Accent3 2" xfId="554"/>
    <cellStyle name="60% - Accent4" xfId="555"/>
    <cellStyle name="60% - Accent4 2" xfId="556"/>
    <cellStyle name="60% - Accent5" xfId="557"/>
    <cellStyle name="60% - Accent5 2" xfId="558"/>
    <cellStyle name="60% - Accent6" xfId="559"/>
    <cellStyle name="60% - Accent6 2" xfId="560"/>
    <cellStyle name="Äåíåæíûé [0]_PERSONAL" xfId="561"/>
    <cellStyle name="Äåíåæíûé_PERSONAL" xfId="562"/>
    <cellStyle name="Accent1" xfId="563"/>
    <cellStyle name="Accent1 - 20%" xfId="564"/>
    <cellStyle name="Accent1 - 40%" xfId="565"/>
    <cellStyle name="Accent1 - 60%" xfId="566"/>
    <cellStyle name="Accent1 2" xfId="567"/>
    <cellStyle name="Accent1_05 MaR_vypl" xfId="568"/>
    <cellStyle name="Accent2" xfId="569"/>
    <cellStyle name="Accent2 - 20%" xfId="570"/>
    <cellStyle name="Accent2 - 40%" xfId="571"/>
    <cellStyle name="Accent2 - 60%" xfId="572"/>
    <cellStyle name="Accent2 2" xfId="573"/>
    <cellStyle name="Accent2_05 MaR_vypl" xfId="574"/>
    <cellStyle name="Accent3" xfId="575"/>
    <cellStyle name="Accent3 - 20%" xfId="576"/>
    <cellStyle name="Accent3 - 40%" xfId="577"/>
    <cellStyle name="Accent3 - 60%" xfId="578"/>
    <cellStyle name="Accent3 2" xfId="579"/>
    <cellStyle name="Accent3_05 MaR_vypl" xfId="580"/>
    <cellStyle name="Accent4" xfId="581"/>
    <cellStyle name="Accent4 - 20%" xfId="582"/>
    <cellStyle name="Accent4 - 40%" xfId="583"/>
    <cellStyle name="Accent4 - 60%" xfId="584"/>
    <cellStyle name="Accent4 2" xfId="585"/>
    <cellStyle name="Accent4_05 MaR_vypl" xfId="586"/>
    <cellStyle name="Accent5" xfId="587"/>
    <cellStyle name="Accent5 - 20%" xfId="588"/>
    <cellStyle name="Accent5 - 40%" xfId="589"/>
    <cellStyle name="Accent5 - 60%" xfId="590"/>
    <cellStyle name="Accent5 2" xfId="591"/>
    <cellStyle name="Accent5_05 MaR_vypl" xfId="592"/>
    <cellStyle name="Accent6" xfId="593"/>
    <cellStyle name="Accent6 - 20%" xfId="594"/>
    <cellStyle name="Accent6 - 40%" xfId="595"/>
    <cellStyle name="Accent6 - 60%" xfId="596"/>
    <cellStyle name="Accent6 2" xfId="597"/>
    <cellStyle name="Accent6_05 MaR_vypl" xfId="598"/>
    <cellStyle name="ÅëÈ­ [0]_laroux" xfId="599"/>
    <cellStyle name="ÅëÈ­_laroux" xfId="600"/>
    <cellStyle name="ÄÞ¸¶ [0]_laroux" xfId="601"/>
    <cellStyle name="ÄÞ¸¶_laroux" xfId="602"/>
    <cellStyle name="Bad" xfId="603"/>
    <cellStyle name="Bad 2" xfId="604"/>
    <cellStyle name="balicek" xfId="605"/>
    <cellStyle name="Besuchter Hyperlink" xfId="606"/>
    <cellStyle name="bezčárky_" xfId="607"/>
    <cellStyle name="blok_cen" xfId="608"/>
    <cellStyle name="blokcen" xfId="609"/>
    <cellStyle name="Body" xfId="610"/>
    <cellStyle name="Bold 11" xfId="611"/>
    <cellStyle name="Border" xfId="612"/>
    <cellStyle name="Ç¥ÁØ_ÀÎÀç°³¹ß¿ø" xfId="613"/>
    <cellStyle name="Calc Currency (0)" xfId="614"/>
    <cellStyle name="Calc Currency (2)" xfId="615"/>
    <cellStyle name="Calc Percent (0)" xfId="616"/>
    <cellStyle name="Calc Percent (1)" xfId="617"/>
    <cellStyle name="Calc Percent (2)" xfId="618"/>
    <cellStyle name="Calc Units (0)" xfId="619"/>
    <cellStyle name="Calc Units (1)" xfId="620"/>
    <cellStyle name="Calc Units (2)" xfId="621"/>
    <cellStyle name="Calculation" xfId="622"/>
    <cellStyle name="Calculation 2" xfId="623"/>
    <cellStyle name="cárkyd" xfId="624"/>
    <cellStyle name="cary" xfId="625"/>
    <cellStyle name="category" xfId="626"/>
    <cellStyle name="Celkem 2" xfId="627"/>
    <cellStyle name="Celkem 2 2" xfId="628"/>
    <cellStyle name="Celkem 2 3" xfId="629"/>
    <cellStyle name="Celkem 2 4" xfId="630"/>
    <cellStyle name="Celkem 2 5" xfId="631"/>
    <cellStyle name="Celkem 2 6" xfId="632"/>
    <cellStyle name="Celkem 3" xfId="633"/>
    <cellStyle name="Celkem 3 2" xfId="634"/>
    <cellStyle name="Celkem 4" xfId="635"/>
    <cellStyle name="Celkem 4 2" xfId="636"/>
    <cellStyle name="Celkem 5" xfId="637"/>
    <cellStyle name="cena" xfId="638"/>
    <cellStyle name="cena celkem" xfId="639"/>
    <cellStyle name="cena součet" xfId="640"/>
    <cellStyle name="cena_Výkaz výměr - jen elektroinstalace" xfId="641"/>
    <cellStyle name="CenaJednPolozky" xfId="642"/>
    <cellStyle name="CenaPolozkyCelk" xfId="643"/>
    <cellStyle name="CenaPolozkyHZSCelk" xfId="644"/>
    <cellStyle name="ceník" xfId="645"/>
    <cellStyle name="CisloOddilu" xfId="646"/>
    <cellStyle name="CisloPolozky" xfId="647"/>
    <cellStyle name="CisloSpecif" xfId="648"/>
    <cellStyle name="ColStyle1" xfId="649"/>
    <cellStyle name="ColStyle1 10" xfId="650"/>
    <cellStyle name="ColStyle1 11" xfId="651"/>
    <cellStyle name="ColStyle1 12" xfId="652"/>
    <cellStyle name="ColStyle1 13" xfId="653"/>
    <cellStyle name="ColStyle1 14" xfId="654"/>
    <cellStyle name="ColStyle1 15" xfId="655"/>
    <cellStyle name="ColStyle1 16" xfId="656"/>
    <cellStyle name="ColStyle1 17" xfId="657"/>
    <cellStyle name="ColStyle1 18" xfId="658"/>
    <cellStyle name="ColStyle1 19" xfId="659"/>
    <cellStyle name="ColStyle1 2" xfId="660"/>
    <cellStyle name="ColStyle1 2 2" xfId="661"/>
    <cellStyle name="ColStyle1 20" xfId="662"/>
    <cellStyle name="ColStyle1 3" xfId="663"/>
    <cellStyle name="ColStyle1 3 2" xfId="664"/>
    <cellStyle name="ColStyle1 4" xfId="665"/>
    <cellStyle name="ColStyle1 5" xfId="666"/>
    <cellStyle name="ColStyle1 6" xfId="667"/>
    <cellStyle name="ColStyle1 7" xfId="668"/>
    <cellStyle name="ColStyle1 8" xfId="669"/>
    <cellStyle name="ColStyle1 9" xfId="670"/>
    <cellStyle name="ColStyle1_05 MaR" xfId="671"/>
    <cellStyle name="ColStyle10" xfId="672"/>
    <cellStyle name="ColStyle10 10" xfId="673"/>
    <cellStyle name="ColStyle10 11" xfId="674"/>
    <cellStyle name="ColStyle10 12" xfId="675"/>
    <cellStyle name="ColStyle10 13" xfId="676"/>
    <cellStyle name="ColStyle10 14" xfId="677"/>
    <cellStyle name="ColStyle10 15" xfId="678"/>
    <cellStyle name="ColStyle10 16" xfId="679"/>
    <cellStyle name="ColStyle10 17" xfId="680"/>
    <cellStyle name="ColStyle10 18" xfId="681"/>
    <cellStyle name="ColStyle10 19" xfId="682"/>
    <cellStyle name="ColStyle10 2" xfId="683"/>
    <cellStyle name="ColStyle10 20" xfId="684"/>
    <cellStyle name="ColStyle10 21" xfId="685"/>
    <cellStyle name="ColStyle10 22" xfId="686"/>
    <cellStyle name="ColStyle10 23" xfId="687"/>
    <cellStyle name="ColStyle10 24" xfId="688"/>
    <cellStyle name="ColStyle10 25" xfId="689"/>
    <cellStyle name="ColStyle10 26" xfId="690"/>
    <cellStyle name="ColStyle10 27" xfId="691"/>
    <cellStyle name="ColStyle10 28" xfId="692"/>
    <cellStyle name="ColStyle10 29" xfId="693"/>
    <cellStyle name="ColStyle10 3" xfId="694"/>
    <cellStyle name="ColStyle10 30" xfId="695"/>
    <cellStyle name="ColStyle10 31" xfId="696"/>
    <cellStyle name="ColStyle10 32" xfId="697"/>
    <cellStyle name="ColStyle10 33" xfId="698"/>
    <cellStyle name="ColStyle10 34" xfId="699"/>
    <cellStyle name="ColStyle10 35" xfId="700"/>
    <cellStyle name="ColStyle10 36" xfId="701"/>
    <cellStyle name="ColStyle10 37" xfId="702"/>
    <cellStyle name="ColStyle10 38" xfId="703"/>
    <cellStyle name="ColStyle10 39" xfId="704"/>
    <cellStyle name="ColStyle10 4" xfId="705"/>
    <cellStyle name="ColStyle10 40" xfId="706"/>
    <cellStyle name="ColStyle10 41" xfId="707"/>
    <cellStyle name="ColStyle10 42" xfId="708"/>
    <cellStyle name="ColStyle10 43" xfId="709"/>
    <cellStyle name="ColStyle10 44" xfId="710"/>
    <cellStyle name="ColStyle10 45" xfId="711"/>
    <cellStyle name="ColStyle10 46" xfId="712"/>
    <cellStyle name="ColStyle10 47" xfId="713"/>
    <cellStyle name="ColStyle10 48" xfId="714"/>
    <cellStyle name="ColStyle10 49" xfId="715"/>
    <cellStyle name="ColStyle10 5" xfId="716"/>
    <cellStyle name="ColStyle10 50" xfId="717"/>
    <cellStyle name="ColStyle10 51" xfId="718"/>
    <cellStyle name="ColStyle10 52" xfId="719"/>
    <cellStyle name="ColStyle10 53" xfId="720"/>
    <cellStyle name="ColStyle10 54" xfId="721"/>
    <cellStyle name="ColStyle10 55" xfId="722"/>
    <cellStyle name="ColStyle10 56" xfId="723"/>
    <cellStyle name="ColStyle10 57" xfId="724"/>
    <cellStyle name="ColStyle10 58" xfId="725"/>
    <cellStyle name="ColStyle10 59" xfId="726"/>
    <cellStyle name="ColStyle10 6" xfId="727"/>
    <cellStyle name="ColStyle10 60" xfId="728"/>
    <cellStyle name="ColStyle10 61" xfId="729"/>
    <cellStyle name="ColStyle10 62" xfId="730"/>
    <cellStyle name="ColStyle10 63" xfId="731"/>
    <cellStyle name="ColStyle10 64" xfId="732"/>
    <cellStyle name="ColStyle10 65" xfId="733"/>
    <cellStyle name="ColStyle10 66" xfId="734"/>
    <cellStyle name="ColStyle10 67" xfId="735"/>
    <cellStyle name="ColStyle10 68" xfId="736"/>
    <cellStyle name="ColStyle10 69" xfId="737"/>
    <cellStyle name="ColStyle10 7" xfId="738"/>
    <cellStyle name="ColStyle10 70" xfId="739"/>
    <cellStyle name="ColStyle10 71" xfId="740"/>
    <cellStyle name="ColStyle10 72" xfId="741"/>
    <cellStyle name="ColStyle10 73" xfId="742"/>
    <cellStyle name="ColStyle10 74" xfId="743"/>
    <cellStyle name="ColStyle10 75" xfId="744"/>
    <cellStyle name="ColStyle10 76" xfId="745"/>
    <cellStyle name="ColStyle10 77" xfId="746"/>
    <cellStyle name="ColStyle10 78" xfId="747"/>
    <cellStyle name="ColStyle10 79" xfId="748"/>
    <cellStyle name="ColStyle10 8" xfId="749"/>
    <cellStyle name="ColStyle10 9" xfId="750"/>
    <cellStyle name="ColStyle10_Vizovice_NebuzSO01_1_1" xfId="751"/>
    <cellStyle name="ColStyle11" xfId="752"/>
    <cellStyle name="ColStyle11 10" xfId="753"/>
    <cellStyle name="ColStyle11 11" xfId="754"/>
    <cellStyle name="ColStyle11 12" xfId="755"/>
    <cellStyle name="ColStyle11 13" xfId="756"/>
    <cellStyle name="ColStyle11 14" xfId="757"/>
    <cellStyle name="ColStyle11 15" xfId="758"/>
    <cellStyle name="ColStyle11 16" xfId="759"/>
    <cellStyle name="ColStyle11 17" xfId="760"/>
    <cellStyle name="ColStyle11 18" xfId="761"/>
    <cellStyle name="ColStyle11 19" xfId="762"/>
    <cellStyle name="ColStyle11 2" xfId="763"/>
    <cellStyle name="ColStyle11 20" xfId="764"/>
    <cellStyle name="ColStyle11 21" xfId="765"/>
    <cellStyle name="ColStyle11 22" xfId="766"/>
    <cellStyle name="ColStyle11 23" xfId="767"/>
    <cellStyle name="ColStyle11 24" xfId="768"/>
    <cellStyle name="ColStyle11 25" xfId="769"/>
    <cellStyle name="ColStyle11 26" xfId="770"/>
    <cellStyle name="ColStyle11 27" xfId="771"/>
    <cellStyle name="ColStyle11 28" xfId="772"/>
    <cellStyle name="ColStyle11 29" xfId="773"/>
    <cellStyle name="ColStyle11 3" xfId="774"/>
    <cellStyle name="ColStyle11 30" xfId="775"/>
    <cellStyle name="ColStyle11 31" xfId="776"/>
    <cellStyle name="ColStyle11 32" xfId="777"/>
    <cellStyle name="ColStyle11 33" xfId="778"/>
    <cellStyle name="ColStyle11 34" xfId="779"/>
    <cellStyle name="ColStyle11 35" xfId="780"/>
    <cellStyle name="ColStyle11 36" xfId="781"/>
    <cellStyle name="ColStyle11 37" xfId="782"/>
    <cellStyle name="ColStyle11 38" xfId="783"/>
    <cellStyle name="ColStyle11 39" xfId="784"/>
    <cellStyle name="ColStyle11 4" xfId="785"/>
    <cellStyle name="ColStyle11 40" xfId="786"/>
    <cellStyle name="ColStyle11 41" xfId="787"/>
    <cellStyle name="ColStyle11 42" xfId="788"/>
    <cellStyle name="ColStyle11 43" xfId="789"/>
    <cellStyle name="ColStyle11 44" xfId="790"/>
    <cellStyle name="ColStyle11 45" xfId="791"/>
    <cellStyle name="ColStyle11 46" xfId="792"/>
    <cellStyle name="ColStyle11 47" xfId="793"/>
    <cellStyle name="ColStyle11 48" xfId="794"/>
    <cellStyle name="ColStyle11 49" xfId="795"/>
    <cellStyle name="ColStyle11 5" xfId="796"/>
    <cellStyle name="ColStyle11 50" xfId="797"/>
    <cellStyle name="ColStyle11 51" xfId="798"/>
    <cellStyle name="ColStyle11 52" xfId="799"/>
    <cellStyle name="ColStyle11 53" xfId="800"/>
    <cellStyle name="ColStyle11 54" xfId="801"/>
    <cellStyle name="ColStyle11 55" xfId="802"/>
    <cellStyle name="ColStyle11 56" xfId="803"/>
    <cellStyle name="ColStyle11 57" xfId="804"/>
    <cellStyle name="ColStyle11 58" xfId="805"/>
    <cellStyle name="ColStyle11 59" xfId="806"/>
    <cellStyle name="ColStyle11 6" xfId="807"/>
    <cellStyle name="ColStyle11 60" xfId="808"/>
    <cellStyle name="ColStyle11 61" xfId="809"/>
    <cellStyle name="ColStyle11 62" xfId="810"/>
    <cellStyle name="ColStyle11 63" xfId="811"/>
    <cellStyle name="ColStyle11 64" xfId="812"/>
    <cellStyle name="ColStyle11 65" xfId="813"/>
    <cellStyle name="ColStyle11 66" xfId="814"/>
    <cellStyle name="ColStyle11 67" xfId="815"/>
    <cellStyle name="ColStyle11 68" xfId="816"/>
    <cellStyle name="ColStyle11 69" xfId="817"/>
    <cellStyle name="ColStyle11 7" xfId="818"/>
    <cellStyle name="ColStyle11 70" xfId="819"/>
    <cellStyle name="ColStyle11 71" xfId="820"/>
    <cellStyle name="ColStyle11 72" xfId="821"/>
    <cellStyle name="ColStyle11 73" xfId="822"/>
    <cellStyle name="ColStyle11 74" xfId="823"/>
    <cellStyle name="ColStyle11 75" xfId="824"/>
    <cellStyle name="ColStyle11 76" xfId="825"/>
    <cellStyle name="ColStyle11 77" xfId="826"/>
    <cellStyle name="ColStyle11 78" xfId="827"/>
    <cellStyle name="ColStyle11 79" xfId="828"/>
    <cellStyle name="ColStyle11 8" xfId="829"/>
    <cellStyle name="ColStyle11 9" xfId="830"/>
    <cellStyle name="ColStyle11_05 MaR" xfId="831"/>
    <cellStyle name="ColStyle12" xfId="832"/>
    <cellStyle name="ColStyle12 10" xfId="833"/>
    <cellStyle name="ColStyle12 11" xfId="834"/>
    <cellStyle name="ColStyle12 12" xfId="835"/>
    <cellStyle name="ColStyle12 13" xfId="836"/>
    <cellStyle name="ColStyle12 14" xfId="837"/>
    <cellStyle name="ColStyle12 15" xfId="838"/>
    <cellStyle name="ColStyle12 16" xfId="839"/>
    <cellStyle name="ColStyle12 17" xfId="840"/>
    <cellStyle name="ColStyle12 18" xfId="841"/>
    <cellStyle name="ColStyle12 19" xfId="842"/>
    <cellStyle name="ColStyle12 2" xfId="843"/>
    <cellStyle name="ColStyle12 20" xfId="844"/>
    <cellStyle name="ColStyle12 21" xfId="845"/>
    <cellStyle name="ColStyle12 22" xfId="846"/>
    <cellStyle name="ColStyle12 23" xfId="847"/>
    <cellStyle name="ColStyle12 24" xfId="848"/>
    <cellStyle name="ColStyle12 25" xfId="849"/>
    <cellStyle name="ColStyle12 26" xfId="850"/>
    <cellStyle name="ColStyle12 27" xfId="851"/>
    <cellStyle name="ColStyle12 28" xfId="852"/>
    <cellStyle name="ColStyle12 29" xfId="853"/>
    <cellStyle name="ColStyle12 3" xfId="854"/>
    <cellStyle name="ColStyle12 30" xfId="855"/>
    <cellStyle name="ColStyle12 31" xfId="856"/>
    <cellStyle name="ColStyle12 32" xfId="857"/>
    <cellStyle name="ColStyle12 33" xfId="858"/>
    <cellStyle name="ColStyle12 34" xfId="859"/>
    <cellStyle name="ColStyle12 35" xfId="860"/>
    <cellStyle name="ColStyle12 36" xfId="861"/>
    <cellStyle name="ColStyle12 37" xfId="862"/>
    <cellStyle name="ColStyle12 38" xfId="863"/>
    <cellStyle name="ColStyle12 39" xfId="864"/>
    <cellStyle name="ColStyle12 4" xfId="865"/>
    <cellStyle name="ColStyle12 40" xfId="866"/>
    <cellStyle name="ColStyle12 41" xfId="867"/>
    <cellStyle name="ColStyle12 42" xfId="868"/>
    <cellStyle name="ColStyle12 43" xfId="869"/>
    <cellStyle name="ColStyle12 44" xfId="870"/>
    <cellStyle name="ColStyle12 45" xfId="871"/>
    <cellStyle name="ColStyle12 46" xfId="872"/>
    <cellStyle name="ColStyle12 47" xfId="873"/>
    <cellStyle name="ColStyle12 48" xfId="874"/>
    <cellStyle name="ColStyle12 49" xfId="875"/>
    <cellStyle name="ColStyle12 5" xfId="876"/>
    <cellStyle name="ColStyle12 50" xfId="877"/>
    <cellStyle name="ColStyle12 51" xfId="878"/>
    <cellStyle name="ColStyle12 52" xfId="879"/>
    <cellStyle name="ColStyle12 53" xfId="880"/>
    <cellStyle name="ColStyle12 54" xfId="881"/>
    <cellStyle name="ColStyle12 55" xfId="882"/>
    <cellStyle name="ColStyle12 56" xfId="883"/>
    <cellStyle name="ColStyle12 57" xfId="884"/>
    <cellStyle name="ColStyle12 58" xfId="885"/>
    <cellStyle name="ColStyle12 59" xfId="886"/>
    <cellStyle name="ColStyle12 6" xfId="887"/>
    <cellStyle name="ColStyle12 60" xfId="888"/>
    <cellStyle name="ColStyle12 61" xfId="889"/>
    <cellStyle name="ColStyle12 62" xfId="890"/>
    <cellStyle name="ColStyle12 63" xfId="891"/>
    <cellStyle name="ColStyle12 64" xfId="892"/>
    <cellStyle name="ColStyle12 65" xfId="893"/>
    <cellStyle name="ColStyle12 66" xfId="894"/>
    <cellStyle name="ColStyle12 67" xfId="895"/>
    <cellStyle name="ColStyle12 68" xfId="896"/>
    <cellStyle name="ColStyle12 69" xfId="897"/>
    <cellStyle name="ColStyle12 7" xfId="898"/>
    <cellStyle name="ColStyle12 70" xfId="899"/>
    <cellStyle name="ColStyle12 71" xfId="900"/>
    <cellStyle name="ColStyle12 72" xfId="901"/>
    <cellStyle name="ColStyle12 73" xfId="902"/>
    <cellStyle name="ColStyle12 74" xfId="903"/>
    <cellStyle name="ColStyle12 75" xfId="904"/>
    <cellStyle name="ColStyle12 76" xfId="905"/>
    <cellStyle name="ColStyle12 77" xfId="906"/>
    <cellStyle name="ColStyle12 78" xfId="907"/>
    <cellStyle name="ColStyle12 79" xfId="908"/>
    <cellStyle name="ColStyle12 8" xfId="909"/>
    <cellStyle name="ColStyle12 9" xfId="910"/>
    <cellStyle name="ColStyle12_Vizovice_NebuzSO01_1_1" xfId="911"/>
    <cellStyle name="ColStyle13" xfId="912"/>
    <cellStyle name="ColStyle13 10" xfId="913"/>
    <cellStyle name="ColStyle13 11" xfId="914"/>
    <cellStyle name="ColStyle13 12" xfId="915"/>
    <cellStyle name="ColStyle13 13" xfId="916"/>
    <cellStyle name="ColStyle13 14" xfId="917"/>
    <cellStyle name="ColStyle13 15" xfId="918"/>
    <cellStyle name="ColStyle13 16" xfId="919"/>
    <cellStyle name="ColStyle13 17" xfId="920"/>
    <cellStyle name="ColStyle13 18" xfId="921"/>
    <cellStyle name="ColStyle13 19" xfId="922"/>
    <cellStyle name="ColStyle13 2" xfId="923"/>
    <cellStyle name="ColStyle13 20" xfId="924"/>
    <cellStyle name="ColStyle13 21" xfId="925"/>
    <cellStyle name="ColStyle13 22" xfId="926"/>
    <cellStyle name="ColStyle13 23" xfId="927"/>
    <cellStyle name="ColStyle13 24" xfId="928"/>
    <cellStyle name="ColStyle13 25" xfId="929"/>
    <cellStyle name="ColStyle13 26" xfId="930"/>
    <cellStyle name="ColStyle13 27" xfId="931"/>
    <cellStyle name="ColStyle13 28" xfId="932"/>
    <cellStyle name="ColStyle13 29" xfId="933"/>
    <cellStyle name="ColStyle13 3" xfId="934"/>
    <cellStyle name="ColStyle13 30" xfId="935"/>
    <cellStyle name="ColStyle13 31" xfId="936"/>
    <cellStyle name="ColStyle13 32" xfId="937"/>
    <cellStyle name="ColStyle13 33" xfId="938"/>
    <cellStyle name="ColStyle13 34" xfId="939"/>
    <cellStyle name="ColStyle13 35" xfId="940"/>
    <cellStyle name="ColStyle13 36" xfId="941"/>
    <cellStyle name="ColStyle13 37" xfId="942"/>
    <cellStyle name="ColStyle13 38" xfId="943"/>
    <cellStyle name="ColStyle13 39" xfId="944"/>
    <cellStyle name="ColStyle13 4" xfId="945"/>
    <cellStyle name="ColStyle13 40" xfId="946"/>
    <cellStyle name="ColStyle13 41" xfId="947"/>
    <cellStyle name="ColStyle13 42" xfId="948"/>
    <cellStyle name="ColStyle13 43" xfId="949"/>
    <cellStyle name="ColStyle13 44" xfId="950"/>
    <cellStyle name="ColStyle13 45" xfId="951"/>
    <cellStyle name="ColStyle13 46" xfId="952"/>
    <cellStyle name="ColStyle13 47" xfId="953"/>
    <cellStyle name="ColStyle13 48" xfId="954"/>
    <cellStyle name="ColStyle13 49" xfId="955"/>
    <cellStyle name="ColStyle13 5" xfId="956"/>
    <cellStyle name="ColStyle13 50" xfId="957"/>
    <cellStyle name="ColStyle13 51" xfId="958"/>
    <cellStyle name="ColStyle13 52" xfId="959"/>
    <cellStyle name="ColStyle13 53" xfId="960"/>
    <cellStyle name="ColStyle13 54" xfId="961"/>
    <cellStyle name="ColStyle13 55" xfId="962"/>
    <cellStyle name="ColStyle13 56" xfId="963"/>
    <cellStyle name="ColStyle13 57" xfId="964"/>
    <cellStyle name="ColStyle13 58" xfId="965"/>
    <cellStyle name="ColStyle13 59" xfId="966"/>
    <cellStyle name="ColStyle13 6" xfId="967"/>
    <cellStyle name="ColStyle13 60" xfId="968"/>
    <cellStyle name="ColStyle13 61" xfId="969"/>
    <cellStyle name="ColStyle13 62" xfId="970"/>
    <cellStyle name="ColStyle13 63" xfId="971"/>
    <cellStyle name="ColStyle13 64" xfId="972"/>
    <cellStyle name="ColStyle13 65" xfId="973"/>
    <cellStyle name="ColStyle13 66" xfId="974"/>
    <cellStyle name="ColStyle13 67" xfId="975"/>
    <cellStyle name="ColStyle13 68" xfId="976"/>
    <cellStyle name="ColStyle13 69" xfId="977"/>
    <cellStyle name="ColStyle13 7" xfId="978"/>
    <cellStyle name="ColStyle13 70" xfId="979"/>
    <cellStyle name="ColStyle13 71" xfId="980"/>
    <cellStyle name="ColStyle13 72" xfId="981"/>
    <cellStyle name="ColStyle13 73" xfId="982"/>
    <cellStyle name="ColStyle13 74" xfId="983"/>
    <cellStyle name="ColStyle13 75" xfId="984"/>
    <cellStyle name="ColStyle13 76" xfId="985"/>
    <cellStyle name="ColStyle13 77" xfId="986"/>
    <cellStyle name="ColStyle13 78" xfId="987"/>
    <cellStyle name="ColStyle13 79" xfId="988"/>
    <cellStyle name="ColStyle13 8" xfId="989"/>
    <cellStyle name="ColStyle13 9" xfId="990"/>
    <cellStyle name="ColStyle13_Vizovice_NebuzSO01_1_1" xfId="991"/>
    <cellStyle name="ColStyle14" xfId="992"/>
    <cellStyle name="ColStyle14 10" xfId="993"/>
    <cellStyle name="ColStyle14 11" xfId="994"/>
    <cellStyle name="ColStyle14 12" xfId="995"/>
    <cellStyle name="ColStyle14 13" xfId="996"/>
    <cellStyle name="ColStyle14 14" xfId="997"/>
    <cellStyle name="ColStyle14 15" xfId="998"/>
    <cellStyle name="ColStyle14 16" xfId="999"/>
    <cellStyle name="ColStyle14 17" xfId="1000"/>
    <cellStyle name="ColStyle14 18" xfId="1001"/>
    <cellStyle name="ColStyle14 19" xfId="1002"/>
    <cellStyle name="ColStyle14 2" xfId="1003"/>
    <cellStyle name="ColStyle14 20" xfId="1004"/>
    <cellStyle name="ColStyle14 21" xfId="1005"/>
    <cellStyle name="ColStyle14 22" xfId="1006"/>
    <cellStyle name="ColStyle14 23" xfId="1007"/>
    <cellStyle name="ColStyle14 24" xfId="1008"/>
    <cellStyle name="ColStyle14 25" xfId="1009"/>
    <cellStyle name="ColStyle14 26" xfId="1010"/>
    <cellStyle name="ColStyle14 27" xfId="1011"/>
    <cellStyle name="ColStyle14 28" xfId="1012"/>
    <cellStyle name="ColStyle14 29" xfId="1013"/>
    <cellStyle name="ColStyle14 3" xfId="1014"/>
    <cellStyle name="ColStyle14 30" xfId="1015"/>
    <cellStyle name="ColStyle14 31" xfId="1016"/>
    <cellStyle name="ColStyle14 32" xfId="1017"/>
    <cellStyle name="ColStyle14 33" xfId="1018"/>
    <cellStyle name="ColStyle14 34" xfId="1019"/>
    <cellStyle name="ColStyle14 35" xfId="1020"/>
    <cellStyle name="ColStyle14 36" xfId="1021"/>
    <cellStyle name="ColStyle14 37" xfId="1022"/>
    <cellStyle name="ColStyle14 38" xfId="1023"/>
    <cellStyle name="ColStyle14 39" xfId="1024"/>
    <cellStyle name="ColStyle14 4" xfId="1025"/>
    <cellStyle name="ColStyle14 40" xfId="1026"/>
    <cellStyle name="ColStyle14 41" xfId="1027"/>
    <cellStyle name="ColStyle14 42" xfId="1028"/>
    <cellStyle name="ColStyle14 43" xfId="1029"/>
    <cellStyle name="ColStyle14 44" xfId="1030"/>
    <cellStyle name="ColStyle14 45" xfId="1031"/>
    <cellStyle name="ColStyle14 46" xfId="1032"/>
    <cellStyle name="ColStyle14 47" xfId="1033"/>
    <cellStyle name="ColStyle14 48" xfId="1034"/>
    <cellStyle name="ColStyle14 49" xfId="1035"/>
    <cellStyle name="ColStyle14 5" xfId="1036"/>
    <cellStyle name="ColStyle14 50" xfId="1037"/>
    <cellStyle name="ColStyle14 51" xfId="1038"/>
    <cellStyle name="ColStyle14 52" xfId="1039"/>
    <cellStyle name="ColStyle14 53" xfId="1040"/>
    <cellStyle name="ColStyle14 54" xfId="1041"/>
    <cellStyle name="ColStyle14 55" xfId="1042"/>
    <cellStyle name="ColStyle14 56" xfId="1043"/>
    <cellStyle name="ColStyle14 57" xfId="1044"/>
    <cellStyle name="ColStyle14 58" xfId="1045"/>
    <cellStyle name="ColStyle14 59" xfId="1046"/>
    <cellStyle name="ColStyle14 6" xfId="1047"/>
    <cellStyle name="ColStyle14 60" xfId="1048"/>
    <cellStyle name="ColStyle14 61" xfId="1049"/>
    <cellStyle name="ColStyle14 62" xfId="1050"/>
    <cellStyle name="ColStyle14 63" xfId="1051"/>
    <cellStyle name="ColStyle14 64" xfId="1052"/>
    <cellStyle name="ColStyle14 65" xfId="1053"/>
    <cellStyle name="ColStyle14 66" xfId="1054"/>
    <cellStyle name="ColStyle14 67" xfId="1055"/>
    <cellStyle name="ColStyle14 68" xfId="1056"/>
    <cellStyle name="ColStyle14 69" xfId="1057"/>
    <cellStyle name="ColStyle14 7" xfId="1058"/>
    <cellStyle name="ColStyle14 70" xfId="1059"/>
    <cellStyle name="ColStyle14 71" xfId="1060"/>
    <cellStyle name="ColStyle14 72" xfId="1061"/>
    <cellStyle name="ColStyle14 73" xfId="1062"/>
    <cellStyle name="ColStyle14 74" xfId="1063"/>
    <cellStyle name="ColStyle14 75" xfId="1064"/>
    <cellStyle name="ColStyle14 76" xfId="1065"/>
    <cellStyle name="ColStyle14 77" xfId="1066"/>
    <cellStyle name="ColStyle14 78" xfId="1067"/>
    <cellStyle name="ColStyle14 79" xfId="1068"/>
    <cellStyle name="ColStyle14 8" xfId="1069"/>
    <cellStyle name="ColStyle14 9" xfId="1070"/>
    <cellStyle name="ColStyle14_Vizovice_NebuzSO01_1_1" xfId="1071"/>
    <cellStyle name="ColStyle15" xfId="1072"/>
    <cellStyle name="ColStyle15 10" xfId="1073"/>
    <cellStyle name="ColStyle15 11" xfId="1074"/>
    <cellStyle name="ColStyle15 12" xfId="1075"/>
    <cellStyle name="ColStyle15 13" xfId="1076"/>
    <cellStyle name="ColStyle15 14" xfId="1077"/>
    <cellStyle name="ColStyle15 15" xfId="1078"/>
    <cellStyle name="ColStyle15 16" xfId="1079"/>
    <cellStyle name="ColStyle15 17" xfId="1080"/>
    <cellStyle name="ColStyle15 18" xfId="1081"/>
    <cellStyle name="ColStyle15 19" xfId="1082"/>
    <cellStyle name="ColStyle15 2" xfId="1083"/>
    <cellStyle name="ColStyle15 20" xfId="1084"/>
    <cellStyle name="ColStyle15 21" xfId="1085"/>
    <cellStyle name="ColStyle15 22" xfId="1086"/>
    <cellStyle name="ColStyle15 23" xfId="1087"/>
    <cellStyle name="ColStyle15 24" xfId="1088"/>
    <cellStyle name="ColStyle15 25" xfId="1089"/>
    <cellStyle name="ColStyle15 26" xfId="1090"/>
    <cellStyle name="ColStyle15 27" xfId="1091"/>
    <cellStyle name="ColStyle15 28" xfId="1092"/>
    <cellStyle name="ColStyle15 29" xfId="1093"/>
    <cellStyle name="ColStyle15 3" xfId="1094"/>
    <cellStyle name="ColStyle15 30" xfId="1095"/>
    <cellStyle name="ColStyle15 31" xfId="1096"/>
    <cellStyle name="ColStyle15 32" xfId="1097"/>
    <cellStyle name="ColStyle15 33" xfId="1098"/>
    <cellStyle name="ColStyle15 34" xfId="1099"/>
    <cellStyle name="ColStyle15 35" xfId="1100"/>
    <cellStyle name="ColStyle15 36" xfId="1101"/>
    <cellStyle name="ColStyle15 37" xfId="1102"/>
    <cellStyle name="ColStyle15 38" xfId="1103"/>
    <cellStyle name="ColStyle15 39" xfId="1104"/>
    <cellStyle name="ColStyle15 4" xfId="1105"/>
    <cellStyle name="ColStyle15 40" xfId="1106"/>
    <cellStyle name="ColStyle15 41" xfId="1107"/>
    <cellStyle name="ColStyle15 42" xfId="1108"/>
    <cellStyle name="ColStyle15 43" xfId="1109"/>
    <cellStyle name="ColStyle15 44" xfId="1110"/>
    <cellStyle name="ColStyle15 45" xfId="1111"/>
    <cellStyle name="ColStyle15 46" xfId="1112"/>
    <cellStyle name="ColStyle15 47" xfId="1113"/>
    <cellStyle name="ColStyle15 48" xfId="1114"/>
    <cellStyle name="ColStyle15 49" xfId="1115"/>
    <cellStyle name="ColStyle15 5" xfId="1116"/>
    <cellStyle name="ColStyle15 50" xfId="1117"/>
    <cellStyle name="ColStyle15 51" xfId="1118"/>
    <cellStyle name="ColStyle15 52" xfId="1119"/>
    <cellStyle name="ColStyle15 53" xfId="1120"/>
    <cellStyle name="ColStyle15 54" xfId="1121"/>
    <cellStyle name="ColStyle15 55" xfId="1122"/>
    <cellStyle name="ColStyle15 56" xfId="1123"/>
    <cellStyle name="ColStyle15 57" xfId="1124"/>
    <cellStyle name="ColStyle15 58" xfId="1125"/>
    <cellStyle name="ColStyle15 59" xfId="1126"/>
    <cellStyle name="ColStyle15 6" xfId="1127"/>
    <cellStyle name="ColStyle15 60" xfId="1128"/>
    <cellStyle name="ColStyle15 61" xfId="1129"/>
    <cellStyle name="ColStyle15 62" xfId="1130"/>
    <cellStyle name="ColStyle15 63" xfId="1131"/>
    <cellStyle name="ColStyle15 64" xfId="1132"/>
    <cellStyle name="ColStyle15 65" xfId="1133"/>
    <cellStyle name="ColStyle15 66" xfId="1134"/>
    <cellStyle name="ColStyle15 67" xfId="1135"/>
    <cellStyle name="ColStyle15 68" xfId="1136"/>
    <cellStyle name="ColStyle15 69" xfId="1137"/>
    <cellStyle name="ColStyle15 7" xfId="1138"/>
    <cellStyle name="ColStyle15 70" xfId="1139"/>
    <cellStyle name="ColStyle15 71" xfId="1140"/>
    <cellStyle name="ColStyle15 72" xfId="1141"/>
    <cellStyle name="ColStyle15 73" xfId="1142"/>
    <cellStyle name="ColStyle15 74" xfId="1143"/>
    <cellStyle name="ColStyle15 75" xfId="1144"/>
    <cellStyle name="ColStyle15 76" xfId="1145"/>
    <cellStyle name="ColStyle15 77" xfId="1146"/>
    <cellStyle name="ColStyle15 78" xfId="1147"/>
    <cellStyle name="ColStyle15 79" xfId="1148"/>
    <cellStyle name="ColStyle15 8" xfId="1149"/>
    <cellStyle name="ColStyle15 9" xfId="1150"/>
    <cellStyle name="ColStyle15_Vizovice_NebuzSO01_1_1" xfId="1151"/>
    <cellStyle name="ColStyle16" xfId="1152"/>
    <cellStyle name="ColStyle16 10" xfId="1153"/>
    <cellStyle name="ColStyle16 11" xfId="1154"/>
    <cellStyle name="ColStyle16 12" xfId="1155"/>
    <cellStyle name="ColStyle16 13" xfId="1156"/>
    <cellStyle name="ColStyle16 14" xfId="1157"/>
    <cellStyle name="ColStyle16 15" xfId="1158"/>
    <cellStyle name="ColStyle16 16" xfId="1159"/>
    <cellStyle name="ColStyle16 17" xfId="1160"/>
    <cellStyle name="ColStyle16 18" xfId="1161"/>
    <cellStyle name="ColStyle16 19" xfId="1162"/>
    <cellStyle name="ColStyle16 2" xfId="1163"/>
    <cellStyle name="ColStyle16 20" xfId="1164"/>
    <cellStyle name="ColStyle16 21" xfId="1165"/>
    <cellStyle name="ColStyle16 22" xfId="1166"/>
    <cellStyle name="ColStyle16 23" xfId="1167"/>
    <cellStyle name="ColStyle16 24" xfId="1168"/>
    <cellStyle name="ColStyle16 25" xfId="1169"/>
    <cellStyle name="ColStyle16 26" xfId="1170"/>
    <cellStyle name="ColStyle16 27" xfId="1171"/>
    <cellStyle name="ColStyle16 28" xfId="1172"/>
    <cellStyle name="ColStyle16 29" xfId="1173"/>
    <cellStyle name="ColStyle16 3" xfId="1174"/>
    <cellStyle name="ColStyle16 30" xfId="1175"/>
    <cellStyle name="ColStyle16 31" xfId="1176"/>
    <cellStyle name="ColStyle16 32" xfId="1177"/>
    <cellStyle name="ColStyle16 33" xfId="1178"/>
    <cellStyle name="ColStyle16 34" xfId="1179"/>
    <cellStyle name="ColStyle16 35" xfId="1180"/>
    <cellStyle name="ColStyle16 36" xfId="1181"/>
    <cellStyle name="ColStyle16 37" xfId="1182"/>
    <cellStyle name="ColStyle16 38" xfId="1183"/>
    <cellStyle name="ColStyle16 39" xfId="1184"/>
    <cellStyle name="ColStyle16 4" xfId="1185"/>
    <cellStyle name="ColStyle16 40" xfId="1186"/>
    <cellStyle name="ColStyle16 41" xfId="1187"/>
    <cellStyle name="ColStyle16 42" xfId="1188"/>
    <cellStyle name="ColStyle16 43" xfId="1189"/>
    <cellStyle name="ColStyle16 44" xfId="1190"/>
    <cellStyle name="ColStyle16 45" xfId="1191"/>
    <cellStyle name="ColStyle16 46" xfId="1192"/>
    <cellStyle name="ColStyle16 47" xfId="1193"/>
    <cellStyle name="ColStyle16 48" xfId="1194"/>
    <cellStyle name="ColStyle16 49" xfId="1195"/>
    <cellStyle name="ColStyle16 5" xfId="1196"/>
    <cellStyle name="ColStyle16 50" xfId="1197"/>
    <cellStyle name="ColStyle16 51" xfId="1198"/>
    <cellStyle name="ColStyle16 52" xfId="1199"/>
    <cellStyle name="ColStyle16 53" xfId="1200"/>
    <cellStyle name="ColStyle16 54" xfId="1201"/>
    <cellStyle name="ColStyle16 55" xfId="1202"/>
    <cellStyle name="ColStyle16 56" xfId="1203"/>
    <cellStyle name="ColStyle16 57" xfId="1204"/>
    <cellStyle name="ColStyle16 58" xfId="1205"/>
    <cellStyle name="ColStyle16 59" xfId="1206"/>
    <cellStyle name="ColStyle16 6" xfId="1207"/>
    <cellStyle name="ColStyle16 60" xfId="1208"/>
    <cellStyle name="ColStyle16 61" xfId="1209"/>
    <cellStyle name="ColStyle16 62" xfId="1210"/>
    <cellStyle name="ColStyle16 63" xfId="1211"/>
    <cellStyle name="ColStyle16 64" xfId="1212"/>
    <cellStyle name="ColStyle16 65" xfId="1213"/>
    <cellStyle name="ColStyle16 66" xfId="1214"/>
    <cellStyle name="ColStyle16 67" xfId="1215"/>
    <cellStyle name="ColStyle16 68" xfId="1216"/>
    <cellStyle name="ColStyle16 69" xfId="1217"/>
    <cellStyle name="ColStyle16 7" xfId="1218"/>
    <cellStyle name="ColStyle16 70" xfId="1219"/>
    <cellStyle name="ColStyle16 71" xfId="1220"/>
    <cellStyle name="ColStyle16 72" xfId="1221"/>
    <cellStyle name="ColStyle16 73" xfId="1222"/>
    <cellStyle name="ColStyle16 74" xfId="1223"/>
    <cellStyle name="ColStyle16 75" xfId="1224"/>
    <cellStyle name="ColStyle16 76" xfId="1225"/>
    <cellStyle name="ColStyle16 77" xfId="1226"/>
    <cellStyle name="ColStyle16 78" xfId="1227"/>
    <cellStyle name="ColStyle16 79" xfId="1228"/>
    <cellStyle name="ColStyle16 8" xfId="1229"/>
    <cellStyle name="ColStyle16 9" xfId="1230"/>
    <cellStyle name="ColStyle16_Vizovice_NebuzSO01_1_1" xfId="1231"/>
    <cellStyle name="ColStyle17" xfId="1232"/>
    <cellStyle name="ColStyle17 10" xfId="1233"/>
    <cellStyle name="ColStyle17 11" xfId="1234"/>
    <cellStyle name="ColStyle17 12" xfId="1235"/>
    <cellStyle name="ColStyle17 13" xfId="1236"/>
    <cellStyle name="ColStyle17 14" xfId="1237"/>
    <cellStyle name="ColStyle17 15" xfId="1238"/>
    <cellStyle name="ColStyle17 16" xfId="1239"/>
    <cellStyle name="ColStyle17 17" xfId="1240"/>
    <cellStyle name="ColStyle17 18" xfId="1241"/>
    <cellStyle name="ColStyle17 19" xfId="1242"/>
    <cellStyle name="ColStyle17 2" xfId="1243"/>
    <cellStyle name="ColStyle17 20" xfId="1244"/>
    <cellStyle name="ColStyle17 21" xfId="1245"/>
    <cellStyle name="ColStyle17 22" xfId="1246"/>
    <cellStyle name="ColStyle17 23" xfId="1247"/>
    <cellStyle name="ColStyle17 24" xfId="1248"/>
    <cellStyle name="ColStyle17 25" xfId="1249"/>
    <cellStyle name="ColStyle17 26" xfId="1250"/>
    <cellStyle name="ColStyle17 27" xfId="1251"/>
    <cellStyle name="ColStyle17 28" xfId="1252"/>
    <cellStyle name="ColStyle17 29" xfId="1253"/>
    <cellStyle name="ColStyle17 3" xfId="1254"/>
    <cellStyle name="ColStyle17 30" xfId="1255"/>
    <cellStyle name="ColStyle17 31" xfId="1256"/>
    <cellStyle name="ColStyle17 32" xfId="1257"/>
    <cellStyle name="ColStyle17 33" xfId="1258"/>
    <cellStyle name="ColStyle17 34" xfId="1259"/>
    <cellStyle name="ColStyle17 35" xfId="1260"/>
    <cellStyle name="ColStyle17 36" xfId="1261"/>
    <cellStyle name="ColStyle17 37" xfId="1262"/>
    <cellStyle name="ColStyle17 38" xfId="1263"/>
    <cellStyle name="ColStyle17 39" xfId="1264"/>
    <cellStyle name="ColStyle17 4" xfId="1265"/>
    <cellStyle name="ColStyle17 40" xfId="1266"/>
    <cellStyle name="ColStyle17 41" xfId="1267"/>
    <cellStyle name="ColStyle17 42" xfId="1268"/>
    <cellStyle name="ColStyle17 43" xfId="1269"/>
    <cellStyle name="ColStyle17 44" xfId="1270"/>
    <cellStyle name="ColStyle17 45" xfId="1271"/>
    <cellStyle name="ColStyle17 46" xfId="1272"/>
    <cellStyle name="ColStyle17 47" xfId="1273"/>
    <cellStyle name="ColStyle17 48" xfId="1274"/>
    <cellStyle name="ColStyle17 49" xfId="1275"/>
    <cellStyle name="ColStyle17 5" xfId="1276"/>
    <cellStyle name="ColStyle17 50" xfId="1277"/>
    <cellStyle name="ColStyle17 51" xfId="1278"/>
    <cellStyle name="ColStyle17 52" xfId="1279"/>
    <cellStyle name="ColStyle17 53" xfId="1280"/>
    <cellStyle name="ColStyle17 54" xfId="1281"/>
    <cellStyle name="ColStyle17 55" xfId="1282"/>
    <cellStyle name="ColStyle17 56" xfId="1283"/>
    <cellStyle name="ColStyle17 57" xfId="1284"/>
    <cellStyle name="ColStyle17 58" xfId="1285"/>
    <cellStyle name="ColStyle17 59" xfId="1286"/>
    <cellStyle name="ColStyle17 6" xfId="1287"/>
    <cellStyle name="ColStyle17 60" xfId="1288"/>
    <cellStyle name="ColStyle17 61" xfId="1289"/>
    <cellStyle name="ColStyle17 62" xfId="1290"/>
    <cellStyle name="ColStyle17 63" xfId="1291"/>
    <cellStyle name="ColStyle17 64" xfId="1292"/>
    <cellStyle name="ColStyle17 65" xfId="1293"/>
    <cellStyle name="ColStyle17 66" xfId="1294"/>
    <cellStyle name="ColStyle17 67" xfId="1295"/>
    <cellStyle name="ColStyle17 68" xfId="1296"/>
    <cellStyle name="ColStyle17 69" xfId="1297"/>
    <cellStyle name="ColStyle17 7" xfId="1298"/>
    <cellStyle name="ColStyle17 70" xfId="1299"/>
    <cellStyle name="ColStyle17 71" xfId="1300"/>
    <cellStyle name="ColStyle17 72" xfId="1301"/>
    <cellStyle name="ColStyle17 73" xfId="1302"/>
    <cellStyle name="ColStyle17 74" xfId="1303"/>
    <cellStyle name="ColStyle17 75" xfId="1304"/>
    <cellStyle name="ColStyle17 76" xfId="1305"/>
    <cellStyle name="ColStyle17 77" xfId="1306"/>
    <cellStyle name="ColStyle17 78" xfId="1307"/>
    <cellStyle name="ColStyle17 79" xfId="1308"/>
    <cellStyle name="ColStyle17 8" xfId="1309"/>
    <cellStyle name="ColStyle17 9" xfId="1310"/>
    <cellStyle name="ColStyle17_Vizovice_NebuzSO01_1_1" xfId="1311"/>
    <cellStyle name="ColStyle18" xfId="1312"/>
    <cellStyle name="ColStyle19" xfId="1313"/>
    <cellStyle name="ColStyle2" xfId="1314"/>
    <cellStyle name="ColStyle2 2" xfId="1315"/>
    <cellStyle name="ColStyle2 3" xfId="1316"/>
    <cellStyle name="ColStyle2 4" xfId="1317"/>
    <cellStyle name="ColStyle3" xfId="1318"/>
    <cellStyle name="ColStyle4" xfId="1319"/>
    <cellStyle name="ColStyle5" xfId="1320"/>
    <cellStyle name="ColStyle6" xfId="1321"/>
    <cellStyle name="ColStyle7" xfId="1322"/>
    <cellStyle name="ColStyle7 10" xfId="1323"/>
    <cellStyle name="ColStyle7 11" xfId="1324"/>
    <cellStyle name="ColStyle7 12" xfId="1325"/>
    <cellStyle name="ColStyle7 13" xfId="1326"/>
    <cellStyle name="ColStyle7 14" xfId="1327"/>
    <cellStyle name="ColStyle7 15" xfId="1328"/>
    <cellStyle name="ColStyle7 16" xfId="1329"/>
    <cellStyle name="ColStyle7 17" xfId="1330"/>
    <cellStyle name="ColStyle7 18" xfId="1331"/>
    <cellStyle name="ColStyle7 19" xfId="1332"/>
    <cellStyle name="ColStyle7 2" xfId="1333"/>
    <cellStyle name="ColStyle7 20" xfId="1334"/>
    <cellStyle name="ColStyle7 21" xfId="1335"/>
    <cellStyle name="ColStyle7 22" xfId="1336"/>
    <cellStyle name="ColStyle7 23" xfId="1337"/>
    <cellStyle name="ColStyle7 24" xfId="1338"/>
    <cellStyle name="ColStyle7 25" xfId="1339"/>
    <cellStyle name="ColStyle7 26" xfId="1340"/>
    <cellStyle name="ColStyle7 27" xfId="1341"/>
    <cellStyle name="ColStyle7 28" xfId="1342"/>
    <cellStyle name="ColStyle7 29" xfId="1343"/>
    <cellStyle name="ColStyle7 3" xfId="1344"/>
    <cellStyle name="ColStyle7 30" xfId="1345"/>
    <cellStyle name="ColStyle7 31" xfId="1346"/>
    <cellStyle name="ColStyle7 32" xfId="1347"/>
    <cellStyle name="ColStyle7 33" xfId="1348"/>
    <cellStyle name="ColStyle7 34" xfId="1349"/>
    <cellStyle name="ColStyle7 35" xfId="1350"/>
    <cellStyle name="ColStyle7 36" xfId="1351"/>
    <cellStyle name="ColStyle7 37" xfId="1352"/>
    <cellStyle name="ColStyle7 38" xfId="1353"/>
    <cellStyle name="ColStyle7 39" xfId="1354"/>
    <cellStyle name="ColStyle7 4" xfId="1355"/>
    <cellStyle name="ColStyle7 40" xfId="1356"/>
    <cellStyle name="ColStyle7 41" xfId="1357"/>
    <cellStyle name="ColStyle7 42" xfId="1358"/>
    <cellStyle name="ColStyle7 43" xfId="1359"/>
    <cellStyle name="ColStyle7 44" xfId="1360"/>
    <cellStyle name="ColStyle7 45" xfId="1361"/>
    <cellStyle name="ColStyle7 46" xfId="1362"/>
    <cellStyle name="ColStyle7 47" xfId="1363"/>
    <cellStyle name="ColStyle7 48" xfId="1364"/>
    <cellStyle name="ColStyle7 49" xfId="1365"/>
    <cellStyle name="ColStyle7 5" xfId="1366"/>
    <cellStyle name="ColStyle7 50" xfId="1367"/>
    <cellStyle name="ColStyle7 51" xfId="1368"/>
    <cellStyle name="ColStyle7 52" xfId="1369"/>
    <cellStyle name="ColStyle7 53" xfId="1370"/>
    <cellStyle name="ColStyle7 54" xfId="1371"/>
    <cellStyle name="ColStyle7 55" xfId="1372"/>
    <cellStyle name="ColStyle7 56" xfId="1373"/>
    <cellStyle name="ColStyle7 57" xfId="1374"/>
    <cellStyle name="ColStyle7 58" xfId="1375"/>
    <cellStyle name="ColStyle7 59" xfId="1376"/>
    <cellStyle name="ColStyle7 6" xfId="1377"/>
    <cellStyle name="ColStyle7 60" xfId="1378"/>
    <cellStyle name="ColStyle7 61" xfId="1379"/>
    <cellStyle name="ColStyle7 62" xfId="1380"/>
    <cellStyle name="ColStyle7 63" xfId="1381"/>
    <cellStyle name="ColStyle7 64" xfId="1382"/>
    <cellStyle name="ColStyle7 65" xfId="1383"/>
    <cellStyle name="ColStyle7 66" xfId="1384"/>
    <cellStyle name="ColStyle7 67" xfId="1385"/>
    <cellStyle name="ColStyle7 68" xfId="1386"/>
    <cellStyle name="ColStyle7 69" xfId="1387"/>
    <cellStyle name="ColStyle7 7" xfId="1388"/>
    <cellStyle name="ColStyle7 70" xfId="1389"/>
    <cellStyle name="ColStyle7 71" xfId="1390"/>
    <cellStyle name="ColStyle7 72" xfId="1391"/>
    <cellStyle name="ColStyle7 73" xfId="1392"/>
    <cellStyle name="ColStyle7 74" xfId="1393"/>
    <cellStyle name="ColStyle7 75" xfId="1394"/>
    <cellStyle name="ColStyle7 76" xfId="1395"/>
    <cellStyle name="ColStyle7 77" xfId="1396"/>
    <cellStyle name="ColStyle7 78" xfId="1397"/>
    <cellStyle name="ColStyle7 79" xfId="1398"/>
    <cellStyle name="ColStyle7 8" xfId="1399"/>
    <cellStyle name="ColStyle7 9" xfId="1400"/>
    <cellStyle name="ColStyle7_Vizovice_NebuzSO01_1_1" xfId="1401"/>
    <cellStyle name="ColStyle8" xfId="1402"/>
    <cellStyle name="ColStyle8 10" xfId="1403"/>
    <cellStyle name="ColStyle8 11" xfId="1404"/>
    <cellStyle name="ColStyle8 12" xfId="1405"/>
    <cellStyle name="ColStyle8 13" xfId="1406"/>
    <cellStyle name="ColStyle8 14" xfId="1407"/>
    <cellStyle name="ColStyle8 15" xfId="1408"/>
    <cellStyle name="ColStyle8 16" xfId="1409"/>
    <cellStyle name="ColStyle8 17" xfId="1410"/>
    <cellStyle name="ColStyle8 18" xfId="1411"/>
    <cellStyle name="ColStyle8 19" xfId="1412"/>
    <cellStyle name="ColStyle8 2" xfId="1413"/>
    <cellStyle name="ColStyle8 20" xfId="1414"/>
    <cellStyle name="ColStyle8 21" xfId="1415"/>
    <cellStyle name="ColStyle8 22" xfId="1416"/>
    <cellStyle name="ColStyle8 23" xfId="1417"/>
    <cellStyle name="ColStyle8 24" xfId="1418"/>
    <cellStyle name="ColStyle8 25" xfId="1419"/>
    <cellStyle name="ColStyle8 26" xfId="1420"/>
    <cellStyle name="ColStyle8 27" xfId="1421"/>
    <cellStyle name="ColStyle8 28" xfId="1422"/>
    <cellStyle name="ColStyle8 29" xfId="1423"/>
    <cellStyle name="ColStyle8 3" xfId="1424"/>
    <cellStyle name="ColStyle8 30" xfId="1425"/>
    <cellStyle name="ColStyle8 31" xfId="1426"/>
    <cellStyle name="ColStyle8 32" xfId="1427"/>
    <cellStyle name="ColStyle8 33" xfId="1428"/>
    <cellStyle name="ColStyle8 34" xfId="1429"/>
    <cellStyle name="ColStyle8 35" xfId="1430"/>
    <cellStyle name="ColStyle8 36" xfId="1431"/>
    <cellStyle name="ColStyle8 37" xfId="1432"/>
    <cellStyle name="ColStyle8 38" xfId="1433"/>
    <cellStyle name="ColStyle8 39" xfId="1434"/>
    <cellStyle name="ColStyle8 4" xfId="1435"/>
    <cellStyle name="ColStyle8 40" xfId="1436"/>
    <cellStyle name="ColStyle8 41" xfId="1437"/>
    <cellStyle name="ColStyle8 42" xfId="1438"/>
    <cellStyle name="ColStyle8 43" xfId="1439"/>
    <cellStyle name="ColStyle8 44" xfId="1440"/>
    <cellStyle name="ColStyle8 45" xfId="1441"/>
    <cellStyle name="ColStyle8 46" xfId="1442"/>
    <cellStyle name="ColStyle8 47" xfId="1443"/>
    <cellStyle name="ColStyle8 48" xfId="1444"/>
    <cellStyle name="ColStyle8 49" xfId="1445"/>
    <cellStyle name="ColStyle8 5" xfId="1446"/>
    <cellStyle name="ColStyle8 50" xfId="1447"/>
    <cellStyle name="ColStyle8 51" xfId="1448"/>
    <cellStyle name="ColStyle8 52" xfId="1449"/>
    <cellStyle name="ColStyle8 53" xfId="1450"/>
    <cellStyle name="ColStyle8 54" xfId="1451"/>
    <cellStyle name="ColStyle8 55" xfId="1452"/>
    <cellStyle name="ColStyle8 56" xfId="1453"/>
    <cellStyle name="ColStyle8 57" xfId="1454"/>
    <cellStyle name="ColStyle8 58" xfId="1455"/>
    <cellStyle name="ColStyle8 59" xfId="1456"/>
    <cellStyle name="ColStyle8 6" xfId="1457"/>
    <cellStyle name="ColStyle8 60" xfId="1458"/>
    <cellStyle name="ColStyle8 61" xfId="1459"/>
    <cellStyle name="ColStyle8 62" xfId="1460"/>
    <cellStyle name="ColStyle8 63" xfId="1461"/>
    <cellStyle name="ColStyle8 64" xfId="1462"/>
    <cellStyle name="ColStyle8 65" xfId="1463"/>
    <cellStyle name="ColStyle8 66" xfId="1464"/>
    <cellStyle name="ColStyle8 67" xfId="1465"/>
    <cellStyle name="ColStyle8 68" xfId="1466"/>
    <cellStyle name="ColStyle8 69" xfId="1467"/>
    <cellStyle name="ColStyle8 7" xfId="1468"/>
    <cellStyle name="ColStyle8 70" xfId="1469"/>
    <cellStyle name="ColStyle8 71" xfId="1470"/>
    <cellStyle name="ColStyle8 72" xfId="1471"/>
    <cellStyle name="ColStyle8 73" xfId="1472"/>
    <cellStyle name="ColStyle8 74" xfId="1473"/>
    <cellStyle name="ColStyle8 75" xfId="1474"/>
    <cellStyle name="ColStyle8 76" xfId="1475"/>
    <cellStyle name="ColStyle8 77" xfId="1476"/>
    <cellStyle name="ColStyle8 78" xfId="1477"/>
    <cellStyle name="ColStyle8 79" xfId="1478"/>
    <cellStyle name="ColStyle8 8" xfId="1479"/>
    <cellStyle name="ColStyle8 9" xfId="1480"/>
    <cellStyle name="ColStyle8_Vizovice_NebuzSO01_1_1" xfId="1481"/>
    <cellStyle name="ColStyle9" xfId="1482"/>
    <cellStyle name="ColStyle9 10" xfId="1483"/>
    <cellStyle name="ColStyle9 11" xfId="1484"/>
    <cellStyle name="ColStyle9 12" xfId="1485"/>
    <cellStyle name="ColStyle9 13" xfId="1486"/>
    <cellStyle name="ColStyle9 14" xfId="1487"/>
    <cellStyle name="ColStyle9 15" xfId="1488"/>
    <cellStyle name="ColStyle9 16" xfId="1489"/>
    <cellStyle name="ColStyle9 17" xfId="1490"/>
    <cellStyle name="ColStyle9 18" xfId="1491"/>
    <cellStyle name="ColStyle9 19" xfId="1492"/>
    <cellStyle name="ColStyle9 2" xfId="1493"/>
    <cellStyle name="ColStyle9 20" xfId="1494"/>
    <cellStyle name="ColStyle9 21" xfId="1495"/>
    <cellStyle name="ColStyle9 22" xfId="1496"/>
    <cellStyle name="ColStyle9 23" xfId="1497"/>
    <cellStyle name="ColStyle9 24" xfId="1498"/>
    <cellStyle name="ColStyle9 25" xfId="1499"/>
    <cellStyle name="ColStyle9 26" xfId="1500"/>
    <cellStyle name="ColStyle9 27" xfId="1501"/>
    <cellStyle name="ColStyle9 28" xfId="1502"/>
    <cellStyle name="ColStyle9 29" xfId="1503"/>
    <cellStyle name="ColStyle9 3" xfId="1504"/>
    <cellStyle name="ColStyle9 30" xfId="1505"/>
    <cellStyle name="ColStyle9 31" xfId="1506"/>
    <cellStyle name="ColStyle9 32" xfId="1507"/>
    <cellStyle name="ColStyle9 33" xfId="1508"/>
    <cellStyle name="ColStyle9 34" xfId="1509"/>
    <cellStyle name="ColStyle9 35" xfId="1510"/>
    <cellStyle name="ColStyle9 36" xfId="1511"/>
    <cellStyle name="ColStyle9 37" xfId="1512"/>
    <cellStyle name="ColStyle9 38" xfId="1513"/>
    <cellStyle name="ColStyle9 39" xfId="1514"/>
    <cellStyle name="ColStyle9 4" xfId="1515"/>
    <cellStyle name="ColStyle9 40" xfId="1516"/>
    <cellStyle name="ColStyle9 41" xfId="1517"/>
    <cellStyle name="ColStyle9 42" xfId="1518"/>
    <cellStyle name="ColStyle9 43" xfId="1519"/>
    <cellStyle name="ColStyle9 44" xfId="1520"/>
    <cellStyle name="ColStyle9 45" xfId="1521"/>
    <cellStyle name="ColStyle9 46" xfId="1522"/>
    <cellStyle name="ColStyle9 47" xfId="1523"/>
    <cellStyle name="ColStyle9 48" xfId="1524"/>
    <cellStyle name="ColStyle9 49" xfId="1525"/>
    <cellStyle name="ColStyle9 5" xfId="1526"/>
    <cellStyle name="ColStyle9 50" xfId="1527"/>
    <cellStyle name="ColStyle9 51" xfId="1528"/>
    <cellStyle name="ColStyle9 52" xfId="1529"/>
    <cellStyle name="ColStyle9 53" xfId="1530"/>
    <cellStyle name="ColStyle9 54" xfId="1531"/>
    <cellStyle name="ColStyle9 55" xfId="1532"/>
    <cellStyle name="ColStyle9 56" xfId="1533"/>
    <cellStyle name="ColStyle9 57" xfId="1534"/>
    <cellStyle name="ColStyle9 58" xfId="1535"/>
    <cellStyle name="ColStyle9 59" xfId="1536"/>
    <cellStyle name="ColStyle9 6" xfId="1537"/>
    <cellStyle name="ColStyle9 60" xfId="1538"/>
    <cellStyle name="ColStyle9 61" xfId="1539"/>
    <cellStyle name="ColStyle9 62" xfId="1540"/>
    <cellStyle name="ColStyle9 63" xfId="1541"/>
    <cellStyle name="ColStyle9 64" xfId="1542"/>
    <cellStyle name="ColStyle9 65" xfId="1543"/>
    <cellStyle name="ColStyle9 66" xfId="1544"/>
    <cellStyle name="ColStyle9 67" xfId="1545"/>
    <cellStyle name="ColStyle9 68" xfId="1546"/>
    <cellStyle name="ColStyle9 69" xfId="1547"/>
    <cellStyle name="ColStyle9 7" xfId="1548"/>
    <cellStyle name="ColStyle9 70" xfId="1549"/>
    <cellStyle name="ColStyle9 71" xfId="1550"/>
    <cellStyle name="ColStyle9 72" xfId="1551"/>
    <cellStyle name="ColStyle9 73" xfId="1552"/>
    <cellStyle name="ColStyle9 74" xfId="1553"/>
    <cellStyle name="ColStyle9 75" xfId="1554"/>
    <cellStyle name="ColStyle9 76" xfId="1555"/>
    <cellStyle name="ColStyle9 77" xfId="1556"/>
    <cellStyle name="ColStyle9 78" xfId="1557"/>
    <cellStyle name="ColStyle9 79" xfId="1558"/>
    <cellStyle name="ColStyle9 8" xfId="1559"/>
    <cellStyle name="ColStyle9 9" xfId="1560"/>
    <cellStyle name="ColStyle9_Vizovice_NebuzSO01_1_1" xfId="1561"/>
    <cellStyle name="Comma  - Style1" xfId="1562"/>
    <cellStyle name="Comma  - Style2" xfId="1563"/>
    <cellStyle name="Comma  - Style3" xfId="1564"/>
    <cellStyle name="Comma  - Style4" xfId="1565"/>
    <cellStyle name="Comma  - Style5" xfId="1566"/>
    <cellStyle name="Comma  - Style6" xfId="1567"/>
    <cellStyle name="Comma  - Style7" xfId="1568"/>
    <cellStyle name="Comma  - Style8" xfId="1569"/>
    <cellStyle name="Comma [0]_1995" xfId="1570"/>
    <cellStyle name="Comma [00]" xfId="1571"/>
    <cellStyle name="Comma_1995" xfId="1572"/>
    <cellStyle name="Comma0" xfId="1573"/>
    <cellStyle name="Comma0 2" xfId="1574"/>
    <cellStyle name="Currency (0)" xfId="1575"/>
    <cellStyle name="Currency (2)" xfId="1576"/>
    <cellStyle name="Currency [0]_1995" xfId="1577"/>
    <cellStyle name="Currency [00]" xfId="1578"/>
    <cellStyle name="Currency_1995" xfId="1579"/>
    <cellStyle name="Currency0" xfId="1580"/>
    <cellStyle name="Currency0 2" xfId="1581"/>
    <cellStyle name="Currency0 3" xfId="1582"/>
    <cellStyle name="custom" xfId="1583"/>
    <cellStyle name="Čárka 2" xfId="1584"/>
    <cellStyle name="Čárka 2 2" xfId="1585"/>
    <cellStyle name="Čárka 2 2 2" xfId="1586"/>
    <cellStyle name="Čárka 2 2 2 2" xfId="1587"/>
    <cellStyle name="Čárka 2 2 3" xfId="1588"/>
    <cellStyle name="Čárka 2 3" xfId="1589"/>
    <cellStyle name="Čárka 3" xfId="1590"/>
    <cellStyle name="Čárka 3 2" xfId="1591"/>
    <cellStyle name="Čárka 3 2 2" xfId="1592"/>
    <cellStyle name="Čárka 3 2 2 2" xfId="1593"/>
    <cellStyle name="Čárka 3 2 3" xfId="1594"/>
    <cellStyle name="Čárka 3 3" xfId="1595"/>
    <cellStyle name="Čárka 3 3 2" xfId="1596"/>
    <cellStyle name="Čárka 3 4" xfId="1597"/>
    <cellStyle name="Čárka 4" xfId="1598"/>
    <cellStyle name="čárky [0]_~4285817" xfId="1599"/>
    <cellStyle name="čárky 2" xfId="1600"/>
    <cellStyle name="čárky 2 10" xfId="1601"/>
    <cellStyle name="čárky 2 10 2" xfId="1602"/>
    <cellStyle name="čárky 2 11" xfId="1603"/>
    <cellStyle name="čárky 2 11 2" xfId="1604"/>
    <cellStyle name="čárky 2 12" xfId="1605"/>
    <cellStyle name="čárky 2 12 2" xfId="1606"/>
    <cellStyle name="čárky 2 13" xfId="1607"/>
    <cellStyle name="čárky 2 13 2" xfId="1608"/>
    <cellStyle name="čárky 2 14" xfId="1609"/>
    <cellStyle name="čárky 2 14 2" xfId="1610"/>
    <cellStyle name="čárky 2 15" xfId="1611"/>
    <cellStyle name="čárky 2 15 2" xfId="1612"/>
    <cellStyle name="čárky 2 16" xfId="1613"/>
    <cellStyle name="čárky 2 16 2" xfId="1614"/>
    <cellStyle name="čárky 2 17" xfId="1615"/>
    <cellStyle name="čárky 2 17 2" xfId="1616"/>
    <cellStyle name="čárky 2 18" xfId="1617"/>
    <cellStyle name="čárky 2 18 2" xfId="1618"/>
    <cellStyle name="čárky 2 19" xfId="1619"/>
    <cellStyle name="čárky 2 19 2" xfId="1620"/>
    <cellStyle name="čárky 2 2" xfId="1621"/>
    <cellStyle name="čárky 2 2 2" xfId="1622"/>
    <cellStyle name="čárky 2 2_F.1.1.10.1.1-VYKAZ_VYMER_e" xfId="1623"/>
    <cellStyle name="čárky 2 20" xfId="1624"/>
    <cellStyle name="čárky 2 20 2" xfId="1625"/>
    <cellStyle name="čárky 2 21" xfId="1626"/>
    <cellStyle name="čárky 2 21 2" xfId="1627"/>
    <cellStyle name="čárky 2 22" xfId="1628"/>
    <cellStyle name="čárky 2 22 2" xfId="1629"/>
    <cellStyle name="čárky 2 23" xfId="1630"/>
    <cellStyle name="čárky 2 23 2" xfId="1631"/>
    <cellStyle name="čárky 2 24" xfId="1632"/>
    <cellStyle name="čárky 2 24 2" xfId="1633"/>
    <cellStyle name="čárky 2 25" xfId="1634"/>
    <cellStyle name="čárky 2 25 2" xfId="1635"/>
    <cellStyle name="čárky 2 26" xfId="1636"/>
    <cellStyle name="čárky 2 26 2" xfId="1637"/>
    <cellStyle name="čárky 2 27" xfId="1638"/>
    <cellStyle name="čárky 2 27 2" xfId="1639"/>
    <cellStyle name="čárky 2 28" xfId="1640"/>
    <cellStyle name="čárky 2 28 2" xfId="1641"/>
    <cellStyle name="čárky 2 29" xfId="1642"/>
    <cellStyle name="čárky 2 29 2" xfId="1643"/>
    <cellStyle name="čárky 2 3" xfId="1644"/>
    <cellStyle name="čárky 2 3 2" xfId="1645"/>
    <cellStyle name="čárky 2 3_F.1.1.10.1.1-VYKAZ_VYMER_e" xfId="1646"/>
    <cellStyle name="čárky 2 30" xfId="1647"/>
    <cellStyle name="čárky 2 30 2" xfId="1648"/>
    <cellStyle name="čárky 2 31" xfId="1649"/>
    <cellStyle name="čárky 2 31 2" xfId="1650"/>
    <cellStyle name="čárky 2 32" xfId="1651"/>
    <cellStyle name="čárky 2 32 2" xfId="1652"/>
    <cellStyle name="čárky 2 33" xfId="1653"/>
    <cellStyle name="čárky 2 33 2" xfId="1654"/>
    <cellStyle name="čárky 2 34" xfId="1655"/>
    <cellStyle name="čárky 2 34 2" xfId="1656"/>
    <cellStyle name="čárky 2 35" xfId="1657"/>
    <cellStyle name="čárky 2 35 2" xfId="1658"/>
    <cellStyle name="čárky 2 36" xfId="1659"/>
    <cellStyle name="čárky 2 36 2" xfId="1660"/>
    <cellStyle name="čárky 2 37" xfId="1661"/>
    <cellStyle name="čárky 2 37 2" xfId="1662"/>
    <cellStyle name="čárky 2 38" xfId="1663"/>
    <cellStyle name="čárky 2 38 2" xfId="1664"/>
    <cellStyle name="čárky 2 39" xfId="1665"/>
    <cellStyle name="čárky 2 39 2" xfId="1666"/>
    <cellStyle name="čárky 2 4" xfId="1667"/>
    <cellStyle name="čárky 2 4 2" xfId="1668"/>
    <cellStyle name="čárky 2 4_F.1.1.10.1.1-VYKAZ_VYMER_e" xfId="1669"/>
    <cellStyle name="čárky 2 40" xfId="1670"/>
    <cellStyle name="čárky 2 40 2" xfId="1671"/>
    <cellStyle name="čárky 2 41" xfId="1672"/>
    <cellStyle name="čárky 2 41 2" xfId="1673"/>
    <cellStyle name="čárky 2 42" xfId="1674"/>
    <cellStyle name="čárky 2 42 2" xfId="1675"/>
    <cellStyle name="čárky 2 43" xfId="1676"/>
    <cellStyle name="čárky 2 44" xfId="1677"/>
    <cellStyle name="čárky 2 45" xfId="1678"/>
    <cellStyle name="čárky 2 46" xfId="1679"/>
    <cellStyle name="čárky 2 47" xfId="1680"/>
    <cellStyle name="čárky 2 48" xfId="1681"/>
    <cellStyle name="čárky 2 49" xfId="1682"/>
    <cellStyle name="čárky 2 5" xfId="1683"/>
    <cellStyle name="čárky 2 5 2" xfId="1684"/>
    <cellStyle name="čárky 2 5_F.1.1.10.1.1-VYKAZ_VYMER_e" xfId="1685"/>
    <cellStyle name="čárky 2 50" xfId="1686"/>
    <cellStyle name="čárky 2 51" xfId="1687"/>
    <cellStyle name="čárky 2 52" xfId="1688"/>
    <cellStyle name="čárky 2 53" xfId="1689"/>
    <cellStyle name="čárky 2 54" xfId="1690"/>
    <cellStyle name="čárky 2 55" xfId="1691"/>
    <cellStyle name="čárky 2 56" xfId="1692"/>
    <cellStyle name="čárky 2 57" xfId="1693"/>
    <cellStyle name="čárky 2 58" xfId="1694"/>
    <cellStyle name="čárky 2 59" xfId="1695"/>
    <cellStyle name="čárky 2 6" xfId="1696"/>
    <cellStyle name="čárky 2 6 2" xfId="1697"/>
    <cellStyle name="čárky 2 60" xfId="1698"/>
    <cellStyle name="čárky 2 61" xfId="1699"/>
    <cellStyle name="čárky 2 62" xfId="1700"/>
    <cellStyle name="čárky 2 7" xfId="1701"/>
    <cellStyle name="čárky 2 7 2" xfId="1702"/>
    <cellStyle name="čárky 2 8" xfId="1703"/>
    <cellStyle name="čárky 2 8 2" xfId="1704"/>
    <cellStyle name="čárky 2 9" xfId="1705"/>
    <cellStyle name="čárky 2 9 2" xfId="1706"/>
    <cellStyle name="čárky 2_F.1.1.10.1.1-VYKAZ_VYMER_e" xfId="1707"/>
    <cellStyle name="čárky 3" xfId="1708"/>
    <cellStyle name="čárky 4" xfId="1709"/>
    <cellStyle name="čárky 5" xfId="1710"/>
    <cellStyle name="čárky 6" xfId="1711"/>
    <cellStyle name="čárky 7" xfId="1712"/>
    <cellStyle name="čárky 8" xfId="1713"/>
    <cellStyle name="Čísla v krycím listu" xfId="1714"/>
    <cellStyle name="číslo" xfId="1715"/>
    <cellStyle name="číslo.00_" xfId="1716"/>
    <cellStyle name="Date" xfId="1717"/>
    <cellStyle name="Date 2" xfId="1718"/>
    <cellStyle name="Date Short" xfId="1719"/>
    <cellStyle name="Date_05 MaR_vypl" xfId="1720"/>
    <cellStyle name="daten" xfId="1721"/>
    <cellStyle name="Date-Time" xfId="1722"/>
    <cellStyle name="Decimal 1" xfId="1723"/>
    <cellStyle name="Decimal 2" xfId="1724"/>
    <cellStyle name="Decimal 3" xfId="1725"/>
    <cellStyle name="Dezimal [0]_--&gt;2-1" xfId="1726"/>
    <cellStyle name="Dezimal_--&gt;2-1" xfId="1727"/>
    <cellStyle name="Dobrá" xfId="1728"/>
    <cellStyle name="Dziesiętny [0]_laroux" xfId="1729"/>
    <cellStyle name="Dziesiętny_laroux" xfId="1730"/>
    <cellStyle name="Emphasis 1" xfId="1731"/>
    <cellStyle name="Emphasis 2" xfId="1732"/>
    <cellStyle name="Emphasis 3" xfId="1733"/>
    <cellStyle name="Enter Currency (0)" xfId="1734"/>
    <cellStyle name="Enter Currency (2)" xfId="1735"/>
    <cellStyle name="Enter Units (0)" xfId="1736"/>
    <cellStyle name="Enter Units (1)" xfId="1737"/>
    <cellStyle name="Enter Units (2)" xfId="1738"/>
    <cellStyle name="entry box" xfId="1739"/>
    <cellStyle name="Euro" xfId="1740"/>
    <cellStyle name="Excel Built-in Normal" xfId="1741"/>
    <cellStyle name="Excel Built-in Normal 2" xfId="1742"/>
    <cellStyle name="Excel_BuiltIn_Percent 1" xfId="1743"/>
    <cellStyle name="Explanatory Text" xfId="1744"/>
    <cellStyle name="Firma" xfId="1745"/>
    <cellStyle name="Firma 2" xfId="1746"/>
    <cellStyle name="Fixed" xfId="1747"/>
    <cellStyle name="Fixed 2" xfId="1748"/>
    <cellStyle name="fnRegressQ" xfId="1749"/>
    <cellStyle name="Good" xfId="1750"/>
    <cellStyle name="Good 2" xfId="1751"/>
    <cellStyle name="Grey" xfId="1752"/>
    <cellStyle name="GroupHead" xfId="1753"/>
    <cellStyle name="Halere" xfId="1754"/>
    <cellStyle name="Halere 2" xfId="1755"/>
    <cellStyle name="Head 1" xfId="1756"/>
    <cellStyle name="HEADER" xfId="1757"/>
    <cellStyle name="Header1" xfId="1758"/>
    <cellStyle name="Header1 2" xfId="1759"/>
    <cellStyle name="Header2" xfId="1760"/>
    <cellStyle name="Header2 2" xfId="1761"/>
    <cellStyle name="Heading" xfId="1762"/>
    <cellStyle name="Heading 1" xfId="1763"/>
    <cellStyle name="Heading 1 2" xfId="1764"/>
    <cellStyle name="Heading 1 3" xfId="1765"/>
    <cellStyle name="Heading 1 4" xfId="1766"/>
    <cellStyle name="Heading 2" xfId="1767"/>
    <cellStyle name="Heading 2 2" xfId="1768"/>
    <cellStyle name="Heading 2 3" xfId="1769"/>
    <cellStyle name="Heading 2 4" xfId="1770"/>
    <cellStyle name="Heading 3" xfId="1771"/>
    <cellStyle name="Heading 3 2" xfId="1772"/>
    <cellStyle name="Heading 4" xfId="1773"/>
    <cellStyle name="HEADING1" xfId="1774"/>
    <cellStyle name="Heading1 2" xfId="1775"/>
    <cellStyle name="HEADING2" xfId="1776"/>
    <cellStyle name="Headline I" xfId="1777"/>
    <cellStyle name="Headline II" xfId="1778"/>
    <cellStyle name="Hlavička" xfId="1779"/>
    <cellStyle name="Hlavní nadpis" xfId="1780"/>
    <cellStyle name="hl-nadpis" xfId="1781"/>
    <cellStyle name="HmotnJednPolozky" xfId="1782"/>
    <cellStyle name="HmotnPolozkyCelk" xfId="1783"/>
    <cellStyle name="HPproduct" xfId="1784"/>
    <cellStyle name="Hypertextový odkaz" xfId="1" builtinId="8"/>
    <cellStyle name="Hypertextový odkaz 1" xfId="1785"/>
    <cellStyle name="Hypertextový odkaz 1 1" xfId="1786"/>
    <cellStyle name="Hypertextový odkaz 1 2" xfId="1787"/>
    <cellStyle name="Hypertextový odkaz 10" xfId="1788"/>
    <cellStyle name="Hypertextový odkaz 10 1" xfId="1789"/>
    <cellStyle name="Hypertextový odkaz 10 2" xfId="1790"/>
    <cellStyle name="Hypertextový odkaz 11" xfId="1791"/>
    <cellStyle name="Hypertextový odkaz 11 1" xfId="1792"/>
    <cellStyle name="Hypertextový odkaz 11 2" xfId="1793"/>
    <cellStyle name="Hypertextový odkaz 12" xfId="1794"/>
    <cellStyle name="Hypertextový odkaz 12 1" xfId="1795"/>
    <cellStyle name="Hypertextový odkaz 12 2" xfId="1796"/>
    <cellStyle name="Hypertextový odkaz 13" xfId="1797"/>
    <cellStyle name="Hypertextový odkaz 14" xfId="1798"/>
    <cellStyle name="Hypertextový odkaz 15" xfId="1799"/>
    <cellStyle name="Hypertextový odkaz 16" xfId="1800"/>
    <cellStyle name="Hypertextový odkaz 16 2" xfId="1801"/>
    <cellStyle name="Hypertextový odkaz 2" xfId="1802"/>
    <cellStyle name="Hypertextový odkaz 2 1" xfId="1803"/>
    <cellStyle name="Hypertextový odkaz 2 2" xfId="1804"/>
    <cellStyle name="Hypertextový odkaz 2 3" xfId="1805"/>
    <cellStyle name="Hypertextový odkaz 2_261_XXX_SO 02 - serv admin budova_MaR" xfId="1806"/>
    <cellStyle name="Hypertextový odkaz 3" xfId="1807"/>
    <cellStyle name="Hypertextový odkaz 3 1" xfId="1808"/>
    <cellStyle name="Hypertextový odkaz 3 2" xfId="1809"/>
    <cellStyle name="Hypertextový odkaz 3 3" xfId="1810"/>
    <cellStyle name="Hypertextový odkaz 3_Výkaz výměr - jen elektroinstalace" xfId="1811"/>
    <cellStyle name="Hypertextový odkaz 4" xfId="1812"/>
    <cellStyle name="Hypertextový odkaz 4 1" xfId="1813"/>
    <cellStyle name="Hypertextový odkaz 4 2" xfId="1814"/>
    <cellStyle name="Hypertextový odkaz 4 3" xfId="1815"/>
    <cellStyle name="Hypertextový odkaz 4 3 2" xfId="1816"/>
    <cellStyle name="Hypertextový odkaz 5" xfId="1817"/>
    <cellStyle name="Hypertextový odkaz 5 1" xfId="1818"/>
    <cellStyle name="Hypertextový odkaz 5 2" xfId="1819"/>
    <cellStyle name="Hypertextový odkaz 5 3" xfId="1820"/>
    <cellStyle name="Hypertextový odkaz 6" xfId="1821"/>
    <cellStyle name="Hypertextový odkaz 6 1" xfId="1822"/>
    <cellStyle name="Hypertextový odkaz 6 2" xfId="1823"/>
    <cellStyle name="Hypertextový odkaz 7" xfId="1824"/>
    <cellStyle name="Hypertextový odkaz 7 1" xfId="1825"/>
    <cellStyle name="Hypertextový odkaz 7 2" xfId="1826"/>
    <cellStyle name="Hypertextový odkaz 8" xfId="1827"/>
    <cellStyle name="Hypertextový odkaz 8 1" xfId="1828"/>
    <cellStyle name="Hypertextový odkaz 8 2" xfId="1829"/>
    <cellStyle name="Hypertextový odkaz 9" xfId="1830"/>
    <cellStyle name="Hypertextový odkaz 9 1" xfId="1831"/>
    <cellStyle name="Hypertextový odkaz 9 2" xfId="1832"/>
    <cellStyle name="Check Cell" xfId="1833"/>
    <cellStyle name="Check Cell 2" xfId="1834"/>
    <cellStyle name="Chybně 2" xfId="1835"/>
    <cellStyle name="Chybně 2 2" xfId="1836"/>
    <cellStyle name="Chybně 2 3" xfId="1837"/>
    <cellStyle name="Chybně 2 4" xfId="1838"/>
    <cellStyle name="Chybně 2 5" xfId="1839"/>
    <cellStyle name="Chybně 2 6" xfId="1840"/>
    <cellStyle name="Chybně 3" xfId="1841"/>
    <cellStyle name="Chybně 3 2" xfId="1842"/>
    <cellStyle name="Chybně 4" xfId="1843"/>
    <cellStyle name="Chybně 4 2" xfId="1844"/>
    <cellStyle name="Chybně 5" xfId="1845"/>
    <cellStyle name="Îáû÷íûé_PERSONAL" xfId="1846"/>
    <cellStyle name="Input" xfId="1847"/>
    <cellStyle name="Input %" xfId="1848"/>
    <cellStyle name="Input [yellow]" xfId="1849"/>
    <cellStyle name="Input 1" xfId="1850"/>
    <cellStyle name="Input 2" xfId="1851"/>
    <cellStyle name="Input 3" xfId="1852"/>
    <cellStyle name="Input_05 MaR_vypl" xfId="1853"/>
    <cellStyle name="KAPITOLA" xfId="1854"/>
    <cellStyle name="Kategorie" xfId="1855"/>
    <cellStyle name="Kontrolná bunka" xfId="1856"/>
    <cellStyle name="Kontrolní buňka 2" xfId="1857"/>
    <cellStyle name="Kontrolní buňka 2 2" xfId="1858"/>
    <cellStyle name="Kontrolní buňka 2 3" xfId="1859"/>
    <cellStyle name="Kontrolní buňka 2 4" xfId="1860"/>
    <cellStyle name="Kontrolní buňka 2 5" xfId="1861"/>
    <cellStyle name="Kontrolní buňka 2 6" xfId="1862"/>
    <cellStyle name="Kontrolní buňka 3" xfId="1863"/>
    <cellStyle name="Kontrolní buňka 3 2" xfId="1864"/>
    <cellStyle name="Kontrolní buňka 4" xfId="1865"/>
    <cellStyle name="lehký dolní okraj" xfId="1866"/>
    <cellStyle name="Link Currency (0)" xfId="1867"/>
    <cellStyle name="Link Currency (2)" xfId="1868"/>
    <cellStyle name="Link Units (0)" xfId="1869"/>
    <cellStyle name="Link Units (1)" xfId="1870"/>
    <cellStyle name="Link Units (2)" xfId="1871"/>
    <cellStyle name="Linked Cell" xfId="1872"/>
    <cellStyle name="Linked Cell 2" xfId="1873"/>
    <cellStyle name="Měna 10" xfId="1874"/>
    <cellStyle name="měna 2" xfId="1875"/>
    <cellStyle name="Měna 2 2" xfId="1876"/>
    <cellStyle name="Měna 2 2 2" xfId="1877"/>
    <cellStyle name="Měna 2 2 3" xfId="1878"/>
    <cellStyle name="Měna 2 3" xfId="1879"/>
    <cellStyle name="Měna 2 3 2" xfId="1880"/>
    <cellStyle name="Měna 3" xfId="1881"/>
    <cellStyle name="Měna 3 2" xfId="1882"/>
    <cellStyle name="Měna 3 2 2" xfId="1883"/>
    <cellStyle name="Měna 3 2 3" xfId="1884"/>
    <cellStyle name="Měna 3 3" xfId="1885"/>
    <cellStyle name="Měna 3 4" xfId="1886"/>
    <cellStyle name="Měna 4" xfId="1887"/>
    <cellStyle name="Měna 4 2" xfId="1888"/>
    <cellStyle name="Měna 4 2 2" xfId="1889"/>
    <cellStyle name="Měna 4 2 2 2" xfId="1890"/>
    <cellStyle name="Měna 4 2 3" xfId="1891"/>
    <cellStyle name="Měna 4 3" xfId="1892"/>
    <cellStyle name="Měna 4 4" xfId="1893"/>
    <cellStyle name="Měna 5" xfId="1894"/>
    <cellStyle name="Měna 5 2" xfId="1895"/>
    <cellStyle name="Měna 5 2 2" xfId="1896"/>
    <cellStyle name="Měna 5 3" xfId="1897"/>
    <cellStyle name="Měna 5 4" xfId="1898"/>
    <cellStyle name="Měna 6" xfId="1899"/>
    <cellStyle name="Měna 6 2" xfId="1900"/>
    <cellStyle name="Měna 6 2 2" xfId="1901"/>
    <cellStyle name="Měna 6 3" xfId="1902"/>
    <cellStyle name="Měna 6 4" xfId="1903"/>
    <cellStyle name="Měna 7" xfId="1904"/>
    <cellStyle name="Měna 7 2" xfId="1905"/>
    <cellStyle name="Měna 7 2 2" xfId="1906"/>
    <cellStyle name="Měna 7 3" xfId="1907"/>
    <cellStyle name="Měna 7 4" xfId="1908"/>
    <cellStyle name="Měna 8" xfId="1909"/>
    <cellStyle name="Měna 8 2" xfId="1910"/>
    <cellStyle name="Měna 8 2 2" xfId="1911"/>
    <cellStyle name="Měna 8 3" xfId="1912"/>
    <cellStyle name="Měna 8 4" xfId="1913"/>
    <cellStyle name="Měna 9" xfId="1914"/>
    <cellStyle name="Měna 9 2" xfId="1915"/>
    <cellStyle name="měny 2" xfId="1916"/>
    <cellStyle name="měny 2 2" xfId="1917"/>
    <cellStyle name="měny 2 2 2" xfId="1918"/>
    <cellStyle name="měny 2 3" xfId="1919"/>
    <cellStyle name="měny 2_Petrská_JP_2010_10_08_VV_konečný" xfId="1920"/>
    <cellStyle name="měny 3" xfId="1921"/>
    <cellStyle name="měny 3 2" xfId="1922"/>
    <cellStyle name="měny 3 2 2" xfId="1923"/>
    <cellStyle name="měny 3 2 3" xfId="1924"/>
    <cellStyle name="měny 3 3" xfId="1925"/>
    <cellStyle name="měny 4" xfId="1926"/>
    <cellStyle name="Millares_Proyecto MINFAR 20020516" xfId="1927"/>
    <cellStyle name="Milliers [0]_laroux" xfId="1928"/>
    <cellStyle name="Milliers_laroux" xfId="1929"/>
    <cellStyle name="MJPolozky" xfId="1930"/>
    <cellStyle name="MnozstviPolozky" xfId="1931"/>
    <cellStyle name="Model" xfId="1932"/>
    <cellStyle name="Month" xfId="1933"/>
    <cellStyle name="NADPIS" xfId="1934"/>
    <cellStyle name="NADPIS - Styl2" xfId="1935"/>
    <cellStyle name="NADPIS - Styl3" xfId="1936"/>
    <cellStyle name="Nadpis 1 2" xfId="1937"/>
    <cellStyle name="Nadpis 1 2 2" xfId="1938"/>
    <cellStyle name="Nadpis 1 2 3" xfId="1939"/>
    <cellStyle name="Nadpis 1 2 4" xfId="1940"/>
    <cellStyle name="Nadpis 1 2 5" xfId="1941"/>
    <cellStyle name="Nadpis 1 2 6" xfId="1942"/>
    <cellStyle name="Nadpis 1 3" xfId="1943"/>
    <cellStyle name="Nadpis 1 3 2" xfId="1944"/>
    <cellStyle name="Nadpis 1 4" xfId="1945"/>
    <cellStyle name="Nadpis 1 4 2" xfId="1946"/>
    <cellStyle name="Nadpis 1 5" xfId="1947"/>
    <cellStyle name="Nadpis 2 2" xfId="1948"/>
    <cellStyle name="Nadpis 2 2 2" xfId="1949"/>
    <cellStyle name="Nadpis 2 2 3" xfId="1950"/>
    <cellStyle name="Nadpis 2 2 4" xfId="1951"/>
    <cellStyle name="Nadpis 2 2 5" xfId="1952"/>
    <cellStyle name="Nadpis 2 2 6" xfId="1953"/>
    <cellStyle name="Nadpis 2 3" xfId="1954"/>
    <cellStyle name="Nadpis 2 3 2" xfId="1955"/>
    <cellStyle name="Nadpis 2 4" xfId="1956"/>
    <cellStyle name="Nadpis 2 4 2" xfId="1957"/>
    <cellStyle name="Nadpis 2 5" xfId="1958"/>
    <cellStyle name="Nadpis 3 2" xfId="1959"/>
    <cellStyle name="Nadpis 3 2 2" xfId="1960"/>
    <cellStyle name="Nadpis 3 2 3" xfId="1961"/>
    <cellStyle name="Nadpis 3 2 4" xfId="1962"/>
    <cellStyle name="Nadpis 3 2 5" xfId="1963"/>
    <cellStyle name="Nadpis 3 2 6" xfId="1964"/>
    <cellStyle name="Nadpis 3 3" xfId="1965"/>
    <cellStyle name="Nadpis 3 3 2" xfId="1966"/>
    <cellStyle name="Nadpis 3 4" xfId="1967"/>
    <cellStyle name="Nadpis 3 4 2" xfId="1968"/>
    <cellStyle name="Nadpis 3 5" xfId="1969"/>
    <cellStyle name="Nadpis 4 2" xfId="1970"/>
    <cellStyle name="Nadpis 4 2 2" xfId="1971"/>
    <cellStyle name="Nadpis 4 2 3" xfId="1972"/>
    <cellStyle name="Nadpis 4 2 4" xfId="1973"/>
    <cellStyle name="Nadpis 4 2 5" xfId="1974"/>
    <cellStyle name="Nadpis 4 2 6" xfId="1975"/>
    <cellStyle name="Nadpis 4 3" xfId="1976"/>
    <cellStyle name="Nadpis 4 3 2" xfId="1977"/>
    <cellStyle name="Nadpis 4 4" xfId="1978"/>
    <cellStyle name="Nadpis 4 4 2" xfId="1979"/>
    <cellStyle name="Nadpis 4 5" xfId="1980"/>
    <cellStyle name="nadpis-12" xfId="1981"/>
    <cellStyle name="nadpis-podtr." xfId="1982"/>
    <cellStyle name="nadpis-podtr. 2" xfId="1983"/>
    <cellStyle name="nadpis-podtr. 2 2" xfId="1984"/>
    <cellStyle name="nadpis-podtr-12" xfId="1985"/>
    <cellStyle name="nadpis-podtr-šik" xfId="1986"/>
    <cellStyle name="NAROW" xfId="1987"/>
    <cellStyle name="Název 2" xfId="1988"/>
    <cellStyle name="Název 2 2" xfId="1989"/>
    <cellStyle name="Název 2 3" xfId="1990"/>
    <cellStyle name="Název 2 4" xfId="1991"/>
    <cellStyle name="Název 2 5" xfId="1992"/>
    <cellStyle name="Název 2 6" xfId="1993"/>
    <cellStyle name="Název 3" xfId="1994"/>
    <cellStyle name="Název 3 2" xfId="1995"/>
    <cellStyle name="Název 4" xfId="1996"/>
    <cellStyle name="nazev_skup" xfId="1997"/>
    <cellStyle name="NazevOddilu" xfId="1998"/>
    <cellStyle name="NazevPolozky" xfId="1999"/>
    <cellStyle name="NazevPolozky 2" xfId="2000"/>
    <cellStyle name="NazevPolozky_MO ELIŠKA VÝK. VÝM.  191109_upraveno" xfId="2001"/>
    <cellStyle name="NazevSouctuOddilu" xfId="2002"/>
    <cellStyle name="Neutral" xfId="2003"/>
    <cellStyle name="Neutral 2" xfId="2004"/>
    <cellStyle name="Neutrálna" xfId="2005"/>
    <cellStyle name="Neutrální 2" xfId="2006"/>
    <cellStyle name="Neutrální 2 2" xfId="2007"/>
    <cellStyle name="Neutrální 2 3" xfId="2008"/>
    <cellStyle name="Neutrální 2 4" xfId="2009"/>
    <cellStyle name="Neutrální 2 5" xfId="2010"/>
    <cellStyle name="Neutrální 2 6" xfId="2011"/>
    <cellStyle name="Neutrální 3" xfId="2012"/>
    <cellStyle name="Neutrální 3 2" xfId="2013"/>
    <cellStyle name="Neutrální 4" xfId="2014"/>
    <cellStyle name="Neutrální 4 2" xfId="2015"/>
    <cellStyle name="Neutrální 5" xfId="2016"/>
    <cellStyle name="no dec" xfId="2017"/>
    <cellStyle name="nor.cena" xfId="2018"/>
    <cellStyle name="nor.cena 2" xfId="2019"/>
    <cellStyle name="normal" xfId="2020"/>
    <cellStyle name="Normal - Style1" xfId="2021"/>
    <cellStyle name="Normal - Style1 2" xfId="2022"/>
    <cellStyle name="Normal 1" xfId="2023"/>
    <cellStyle name="Normal 1 2" xfId="2024"/>
    <cellStyle name="normal 10" xfId="2025"/>
    <cellStyle name="Normal 11" xfId="2026"/>
    <cellStyle name="normal 12" xfId="2027"/>
    <cellStyle name="normal 13" xfId="2028"/>
    <cellStyle name="normal 14" xfId="2029"/>
    <cellStyle name="normal 15" xfId="2030"/>
    <cellStyle name="normal 16" xfId="2031"/>
    <cellStyle name="normal 17" xfId="2032"/>
    <cellStyle name="normal 18" xfId="2033"/>
    <cellStyle name="normal 19" xfId="2034"/>
    <cellStyle name="normal 2" xfId="2035"/>
    <cellStyle name="normal 20" xfId="2036"/>
    <cellStyle name="normal 21" xfId="2037"/>
    <cellStyle name="normal 22" xfId="2038"/>
    <cellStyle name="normal 23" xfId="2039"/>
    <cellStyle name="normal 3" xfId="2040"/>
    <cellStyle name="normal 4" xfId="2041"/>
    <cellStyle name="normal 5" xfId="2042"/>
    <cellStyle name="normal 6" xfId="2043"/>
    <cellStyle name="normal 7" xfId="2044"/>
    <cellStyle name="normal 8" xfId="2045"/>
    <cellStyle name="normal 9" xfId="2046"/>
    <cellStyle name="Normal__VZOR" xfId="2047"/>
    <cellStyle name="Normale_595" xfId="2048"/>
    <cellStyle name="normálne 2" xfId="2049"/>
    <cellStyle name="Normální" xfId="0" builtinId="0" customBuiltin="1"/>
    <cellStyle name="normální 10" xfId="2050"/>
    <cellStyle name="normální 10 10" xfId="2051"/>
    <cellStyle name="Normální 10 11" xfId="2052"/>
    <cellStyle name="Normální 10 12" xfId="2053"/>
    <cellStyle name="Normální 10 13" xfId="2054"/>
    <cellStyle name="Normální 10 14" xfId="2055"/>
    <cellStyle name="Normální 10 15" xfId="2056"/>
    <cellStyle name="Normální 10 16" xfId="2057"/>
    <cellStyle name="Normální 10 17" xfId="2058"/>
    <cellStyle name="Normální 10 18" xfId="2059"/>
    <cellStyle name="Normální 10 19" xfId="2060"/>
    <cellStyle name="normální 10 2" xfId="2061"/>
    <cellStyle name="Normální 10 2 10" xfId="2062"/>
    <cellStyle name="Normální 10 2 11" xfId="2063"/>
    <cellStyle name="normální 10 2 2" xfId="2064"/>
    <cellStyle name="Normální 10 2 3" xfId="2065"/>
    <cellStyle name="Normální 10 2 4" xfId="2066"/>
    <cellStyle name="Normální 10 2 5" xfId="2067"/>
    <cellStyle name="Normální 10 2 6" xfId="2068"/>
    <cellStyle name="Normální 10 2 7" xfId="2069"/>
    <cellStyle name="Normální 10 2 8" xfId="2070"/>
    <cellStyle name="Normální 10 2 9" xfId="2071"/>
    <cellStyle name="Normální 10 20" xfId="2072"/>
    <cellStyle name="Normální 10 21" xfId="2073"/>
    <cellStyle name="Normální 10 22" xfId="2074"/>
    <cellStyle name="Normální 10 23" xfId="2075"/>
    <cellStyle name="Normální 10 24" xfId="2076"/>
    <cellStyle name="Normální 10 25" xfId="2077"/>
    <cellStyle name="Normální 10 26" xfId="2078"/>
    <cellStyle name="Normální 10 27" xfId="2079"/>
    <cellStyle name="Normální 10 28" xfId="2080"/>
    <cellStyle name="normální 10 3" xfId="2081"/>
    <cellStyle name="normální 10 4" xfId="2082"/>
    <cellStyle name="normální 10 5" xfId="2083"/>
    <cellStyle name="normální 10 6" xfId="2084"/>
    <cellStyle name="normální 10 7" xfId="2085"/>
    <cellStyle name="normální 10 8" xfId="2086"/>
    <cellStyle name="normální 10 9" xfId="2087"/>
    <cellStyle name="normální 10_CCM_DPS_Vykaz vymer_MaR_ABC" xfId="2088"/>
    <cellStyle name="normální 100" xfId="2089"/>
    <cellStyle name="normální 101" xfId="2090"/>
    <cellStyle name="normální 102" xfId="2091"/>
    <cellStyle name="normální 103" xfId="2092"/>
    <cellStyle name="normální 104" xfId="2093"/>
    <cellStyle name="normální 105" xfId="2094"/>
    <cellStyle name="normální 106" xfId="2095"/>
    <cellStyle name="normální 107" xfId="2096"/>
    <cellStyle name="normální 108" xfId="2097"/>
    <cellStyle name="normální 109" xfId="2098"/>
    <cellStyle name="normální 11" xfId="2099"/>
    <cellStyle name="normální 11 2" xfId="2100"/>
    <cellStyle name="normální 11 3" xfId="2101"/>
    <cellStyle name="normální 11 4" xfId="2102"/>
    <cellStyle name="normální 11 5" xfId="2103"/>
    <cellStyle name="normální 11 6" xfId="2104"/>
    <cellStyle name="normální 11 7" xfId="2105"/>
    <cellStyle name="normální 11 8" xfId="2"/>
    <cellStyle name="normální 11_CCM_DPS_Vykaz vymer_MaR_ABC" xfId="2106"/>
    <cellStyle name="normální 110" xfId="2107"/>
    <cellStyle name="normální 111" xfId="2108"/>
    <cellStyle name="normální 112" xfId="2109"/>
    <cellStyle name="normální 113" xfId="2110"/>
    <cellStyle name="normální 114" xfId="2111"/>
    <cellStyle name="normální 114 2" xfId="2112"/>
    <cellStyle name="normální 115" xfId="2113"/>
    <cellStyle name="normální 115 2" xfId="2114"/>
    <cellStyle name="normální 115 3" xfId="2115"/>
    <cellStyle name="normální 116" xfId="2116"/>
    <cellStyle name="normální 116 2" xfId="2117"/>
    <cellStyle name="normální 116 3" xfId="2118"/>
    <cellStyle name="normální 117" xfId="2119"/>
    <cellStyle name="normální 117 2" xfId="2120"/>
    <cellStyle name="normální 118" xfId="2121"/>
    <cellStyle name="normální 118 2" xfId="2122"/>
    <cellStyle name="normální 119" xfId="2123"/>
    <cellStyle name="normální 119 2" xfId="2124"/>
    <cellStyle name="normální 12" xfId="2125"/>
    <cellStyle name="normální 12 10" xfId="2126"/>
    <cellStyle name="normální 12 2" xfId="2127"/>
    <cellStyle name="Normální 12 2 2" xfId="2128"/>
    <cellStyle name="Normální 12 2 2 2" xfId="2129"/>
    <cellStyle name="normální 12 3" xfId="2130"/>
    <cellStyle name="normální 12 4" xfId="2131"/>
    <cellStyle name="normální 12 5" xfId="2132"/>
    <cellStyle name="normální 12 6" xfId="2133"/>
    <cellStyle name="normální 12 7" xfId="2134"/>
    <cellStyle name="Normální 12 8" xfId="2135"/>
    <cellStyle name="normální 12 9" xfId="2136"/>
    <cellStyle name="normální 12_CCM_DPS_Vykaz vymer_MaR_ABC" xfId="2137"/>
    <cellStyle name="normální 120" xfId="2138"/>
    <cellStyle name="normální 121" xfId="2139"/>
    <cellStyle name="normální 122" xfId="2140"/>
    <cellStyle name="normální 123" xfId="2141"/>
    <cellStyle name="normální 124" xfId="2142"/>
    <cellStyle name="normální 125" xfId="2143"/>
    <cellStyle name="normální 126" xfId="2144"/>
    <cellStyle name="normální 127" xfId="2145"/>
    <cellStyle name="normální 128" xfId="2146"/>
    <cellStyle name="normální 129" xfId="2147"/>
    <cellStyle name="normální 13" xfId="2148"/>
    <cellStyle name="normální 13 10" xfId="2149"/>
    <cellStyle name="normální 13 2" xfId="2150"/>
    <cellStyle name="Normální 13 2 2" xfId="2151"/>
    <cellStyle name="Normální 13 2 2 2" xfId="2152"/>
    <cellStyle name="normální 13 3" xfId="2153"/>
    <cellStyle name="normální 13 4" xfId="2154"/>
    <cellStyle name="normální 13 5" xfId="2155"/>
    <cellStyle name="normální 13 6" xfId="2156"/>
    <cellStyle name="normální 13 7" xfId="2157"/>
    <cellStyle name="Normální 13 8" xfId="2158"/>
    <cellStyle name="Normální 13 8 2" xfId="2159"/>
    <cellStyle name="normální 13 9" xfId="2160"/>
    <cellStyle name="normální 13_CCM_DPS_Vykaz vymer_MaR_ABC" xfId="2161"/>
    <cellStyle name="normální 130" xfId="2162"/>
    <cellStyle name="normální 131" xfId="2163"/>
    <cellStyle name="normální 132" xfId="2164"/>
    <cellStyle name="normální 133" xfId="2165"/>
    <cellStyle name="normální 134" xfId="2166"/>
    <cellStyle name="normální 135" xfId="2167"/>
    <cellStyle name="normální 136" xfId="2168"/>
    <cellStyle name="normální 137" xfId="2169"/>
    <cellStyle name="normální 138" xfId="2170"/>
    <cellStyle name="normální 139" xfId="2171"/>
    <cellStyle name="normální 14" xfId="2172"/>
    <cellStyle name="normální 14 10" xfId="2173"/>
    <cellStyle name="normální 14 2" xfId="2174"/>
    <cellStyle name="normální 14 3" xfId="2175"/>
    <cellStyle name="normální 14 4" xfId="2176"/>
    <cellStyle name="normální 14 5" xfId="2177"/>
    <cellStyle name="normální 14 6" xfId="2178"/>
    <cellStyle name="normální 14 7" xfId="2179"/>
    <cellStyle name="Normální 14 8" xfId="2180"/>
    <cellStyle name="normální 14 9" xfId="2181"/>
    <cellStyle name="normální 14_CCM_DPS_Vykaz vymer_MaR_ABC" xfId="2182"/>
    <cellStyle name="normální 140" xfId="2183"/>
    <cellStyle name="normální 141" xfId="2184"/>
    <cellStyle name="normální 142" xfId="2185"/>
    <cellStyle name="normální 143" xfId="2186"/>
    <cellStyle name="normální 144" xfId="2187"/>
    <cellStyle name="normální 145" xfId="2188"/>
    <cellStyle name="normální 146" xfId="2189"/>
    <cellStyle name="normální 147" xfId="2190"/>
    <cellStyle name="normální 148" xfId="2191"/>
    <cellStyle name="normální 149" xfId="2192"/>
    <cellStyle name="normální 15" xfId="2193"/>
    <cellStyle name="normální 15 10" xfId="2194"/>
    <cellStyle name="normální 15 11" xfId="2195"/>
    <cellStyle name="normální 15 2" xfId="2196"/>
    <cellStyle name="normální 15 2 2" xfId="2197"/>
    <cellStyle name="normální 15 3" xfId="2198"/>
    <cellStyle name="normální 15 3 2" xfId="2199"/>
    <cellStyle name="Normální 15 4" xfId="2200"/>
    <cellStyle name="normální 15 5" xfId="2201"/>
    <cellStyle name="normální 15 6" xfId="2202"/>
    <cellStyle name="normální 15 7" xfId="2203"/>
    <cellStyle name="normální 15 8" xfId="2204"/>
    <cellStyle name="normální 15 9" xfId="2205"/>
    <cellStyle name="normální 15_CCM_DPS_Vykaz vymer_MaR_ABC" xfId="2206"/>
    <cellStyle name="normální 150" xfId="2207"/>
    <cellStyle name="normální 151" xfId="2208"/>
    <cellStyle name="normální 152" xfId="2209"/>
    <cellStyle name="normální 153" xfId="2210"/>
    <cellStyle name="normální 154" xfId="2211"/>
    <cellStyle name="normální 155" xfId="2212"/>
    <cellStyle name="normální 156" xfId="2213"/>
    <cellStyle name="normální 157" xfId="2214"/>
    <cellStyle name="normální 158" xfId="2215"/>
    <cellStyle name="normální 159" xfId="2216"/>
    <cellStyle name="normální 16" xfId="2217"/>
    <cellStyle name="normální 16 2" xfId="2218"/>
    <cellStyle name="normální 16 3" xfId="2219"/>
    <cellStyle name="normální 16 3 2" xfId="2220"/>
    <cellStyle name="Normální 16 4" xfId="2221"/>
    <cellStyle name="normální 16 5" xfId="2222"/>
    <cellStyle name="normální 16_CCM_DPS_Vykaz vymer_MaR_ABC" xfId="2223"/>
    <cellStyle name="normální 160" xfId="2224"/>
    <cellStyle name="normální 161" xfId="2225"/>
    <cellStyle name="normální 162" xfId="2226"/>
    <cellStyle name="normální 163" xfId="2227"/>
    <cellStyle name="normální 164" xfId="2228"/>
    <cellStyle name="normální 165" xfId="2229"/>
    <cellStyle name="normální 166" xfId="2230"/>
    <cellStyle name="normální 167" xfId="2231"/>
    <cellStyle name="normální 168" xfId="2232"/>
    <cellStyle name="normální 169" xfId="2233"/>
    <cellStyle name="normální 17" xfId="2234"/>
    <cellStyle name="normální 17 10" xfId="2235"/>
    <cellStyle name="normální 17 11" xfId="2236"/>
    <cellStyle name="normální 17 2" xfId="2237"/>
    <cellStyle name="normální 17 3" xfId="2238"/>
    <cellStyle name="normální 17 3 2" xfId="2239"/>
    <cellStyle name="Normální 17 4" xfId="2240"/>
    <cellStyle name="normální 17 5" xfId="2241"/>
    <cellStyle name="normální 17 6" xfId="2242"/>
    <cellStyle name="normální 17 7" xfId="2243"/>
    <cellStyle name="normální 17 8" xfId="2244"/>
    <cellStyle name="normální 17 9" xfId="2245"/>
    <cellStyle name="normální 17_CCM_DPS_Vykaz vymer_MaR_ABC" xfId="2246"/>
    <cellStyle name="normální 170" xfId="2247"/>
    <cellStyle name="normální 171" xfId="2248"/>
    <cellStyle name="normální 172" xfId="2249"/>
    <cellStyle name="normální 173" xfId="2250"/>
    <cellStyle name="normální 174" xfId="2251"/>
    <cellStyle name="normální 175" xfId="2252"/>
    <cellStyle name="normální 176" xfId="2253"/>
    <cellStyle name="normální 177" xfId="2254"/>
    <cellStyle name="normální 178" xfId="2255"/>
    <cellStyle name="normální 179" xfId="2256"/>
    <cellStyle name="normální 18" xfId="2257"/>
    <cellStyle name="normální 18 10" xfId="2258"/>
    <cellStyle name="normální 18 11" xfId="2259"/>
    <cellStyle name="normální 18 2" xfId="2260"/>
    <cellStyle name="normální 18 3" xfId="2261"/>
    <cellStyle name="normální 18 3 2" xfId="2262"/>
    <cellStyle name="Normální 18 4" xfId="2263"/>
    <cellStyle name="normální 18 5" xfId="2264"/>
    <cellStyle name="normální 18 6" xfId="2265"/>
    <cellStyle name="normální 18 7" xfId="2266"/>
    <cellStyle name="normální 18 8" xfId="2267"/>
    <cellStyle name="normální 18 9" xfId="2268"/>
    <cellStyle name="normální 18_CCM_DPS_Vykaz vymer_MaR_ABC" xfId="2269"/>
    <cellStyle name="normální 180" xfId="2270"/>
    <cellStyle name="normální 181" xfId="2271"/>
    <cellStyle name="normální 182" xfId="2272"/>
    <cellStyle name="normální 183" xfId="2273"/>
    <cellStyle name="normální 184" xfId="2274"/>
    <cellStyle name="normální 185" xfId="2275"/>
    <cellStyle name="normální 186" xfId="2276"/>
    <cellStyle name="normální 187" xfId="2277"/>
    <cellStyle name="normální 188" xfId="2278"/>
    <cellStyle name="normální 189" xfId="2279"/>
    <cellStyle name="normální 19" xfId="2280"/>
    <cellStyle name="normální 19 2" xfId="2281"/>
    <cellStyle name="normální 19 2 2" xfId="2282"/>
    <cellStyle name="normální 19 3" xfId="2283"/>
    <cellStyle name="normální 19 3 2" xfId="2284"/>
    <cellStyle name="normální 19 4" xfId="2285"/>
    <cellStyle name="normální 19 5" xfId="2286"/>
    <cellStyle name="normální 19_CCM_DPS_Vykaz vymer_MaR_ABC" xfId="2287"/>
    <cellStyle name="normální 190" xfId="2288"/>
    <cellStyle name="normální 191" xfId="2289"/>
    <cellStyle name="normální 192" xfId="2290"/>
    <cellStyle name="normální 193" xfId="2291"/>
    <cellStyle name="normální 194" xfId="2292"/>
    <cellStyle name="normální 195" xfId="2293"/>
    <cellStyle name="normální 196" xfId="2294"/>
    <cellStyle name="normální 197" xfId="2295"/>
    <cellStyle name="normální 198" xfId="2296"/>
    <cellStyle name="normální 2" xfId="2297"/>
    <cellStyle name="normální 2 10" xfId="2298"/>
    <cellStyle name="Normální 2 10 2" xfId="2299"/>
    <cellStyle name="Normální 2 10 2 2" xfId="2300"/>
    <cellStyle name="normální 2 11" xfId="2301"/>
    <cellStyle name="Normální 2 11 2" xfId="2302"/>
    <cellStyle name="Normální 2 11 2 2" xfId="2303"/>
    <cellStyle name="normální 2 12" xfId="2304"/>
    <cellStyle name="Normální 2 12 2" xfId="2305"/>
    <cellStyle name="normální 2 13" xfId="2306"/>
    <cellStyle name="Normální 2 13 2" xfId="2307"/>
    <cellStyle name="normální 2 14" xfId="2308"/>
    <cellStyle name="normální 2 15" xfId="2309"/>
    <cellStyle name="normální 2 16" xfId="2310"/>
    <cellStyle name="normální 2 17" xfId="2311"/>
    <cellStyle name="normální 2 18" xfId="2312"/>
    <cellStyle name="normální 2 19" xfId="2313"/>
    <cellStyle name="normální 2 2" xfId="2314"/>
    <cellStyle name="normální 2 2 2" xfId="2315"/>
    <cellStyle name="normální 2 2 2 2" xfId="2316"/>
    <cellStyle name="normální 2 2 2 2 2" xfId="2317"/>
    <cellStyle name="normální 2 2 2 2 2 2" xfId="2318"/>
    <cellStyle name="normální 2 2 2 2 3" xfId="2319"/>
    <cellStyle name="normální 2 2 2 2 3 2" xfId="2320"/>
    <cellStyle name="normální 2 2 2 2_18809-8-14A (příloha) Profesa MaR" xfId="2321"/>
    <cellStyle name="normální 2 2 2 3" xfId="2322"/>
    <cellStyle name="normální 2 2 2 4" xfId="2323"/>
    <cellStyle name="normální 2 2 2 5" xfId="2324"/>
    <cellStyle name="normální 2 2 3" xfId="2325"/>
    <cellStyle name="normální 2 2 3 2" xfId="2326"/>
    <cellStyle name="normální 2 2 3 3" xfId="2327"/>
    <cellStyle name="normální 2 2 3 4" xfId="2328"/>
    <cellStyle name="normální 2 2 4" xfId="2329"/>
    <cellStyle name="normální 2 2 4 2" xfId="2330"/>
    <cellStyle name="normální 2 2 4 3" xfId="2331"/>
    <cellStyle name="normální 2 2 5" xfId="2332"/>
    <cellStyle name="normální 2 2 5 2" xfId="2333"/>
    <cellStyle name="normální 2 2 5 3" xfId="2334"/>
    <cellStyle name="normální 2 2 6" xfId="2335"/>
    <cellStyle name="Normální 2 2 6 2" xfId="2336"/>
    <cellStyle name="normální 2 2 7" xfId="2337"/>
    <cellStyle name="Normální 2 2 7 2" xfId="2338"/>
    <cellStyle name="normální 2 2 8" xfId="2339"/>
    <cellStyle name="normální 2 2_18809-8-14A (příloha) Profesa MaR" xfId="2340"/>
    <cellStyle name="normální 2 20" xfId="2341"/>
    <cellStyle name="normální 2 21" xfId="2342"/>
    <cellStyle name="normální 2 22" xfId="2343"/>
    <cellStyle name="normální 2 23" xfId="2344"/>
    <cellStyle name="normální 2 24" xfId="2345"/>
    <cellStyle name="normální 2 25" xfId="2346"/>
    <cellStyle name="normální 2 26" xfId="2347"/>
    <cellStyle name="normální 2 27" xfId="2348"/>
    <cellStyle name="normální 2 28" xfId="2349"/>
    <cellStyle name="normální 2 29" xfId="2350"/>
    <cellStyle name="normální 2 3" xfId="2351"/>
    <cellStyle name="normální 2 3 2" xfId="2352"/>
    <cellStyle name="normální 2 3 3" xfId="2353"/>
    <cellStyle name="Normální 2 30" xfId="2354"/>
    <cellStyle name="Normální 2 30 2" xfId="2355"/>
    <cellStyle name="normální 2 4" xfId="2356"/>
    <cellStyle name="normální 2 4 2" xfId="2357"/>
    <cellStyle name="normální 2 4 3" xfId="2358"/>
    <cellStyle name="normální 2 5" xfId="2359"/>
    <cellStyle name="Normální 2 5 2" xfId="2360"/>
    <cellStyle name="Normální 2 5 2 2" xfId="2361"/>
    <cellStyle name="normální 2 6" xfId="2362"/>
    <cellStyle name="Normální 2 6 2" xfId="2363"/>
    <cellStyle name="Normální 2 6 2 2" xfId="2364"/>
    <cellStyle name="normální 2 7" xfId="2365"/>
    <cellStyle name="Normální 2 7 2" xfId="2366"/>
    <cellStyle name="Normální 2 7 2 2" xfId="2367"/>
    <cellStyle name="normální 2 8" xfId="2368"/>
    <cellStyle name="Normální 2 8 2" xfId="2369"/>
    <cellStyle name="Normální 2 8 2 2" xfId="2370"/>
    <cellStyle name="normální 2 9" xfId="2371"/>
    <cellStyle name="Normální 2 9 2" xfId="2372"/>
    <cellStyle name="Normální 2 9 2 2" xfId="2373"/>
    <cellStyle name="normální 2_18809-8-14A (příloha) Profesa MaR" xfId="2374"/>
    <cellStyle name="normální 20" xfId="2375"/>
    <cellStyle name="normální 20 2" xfId="2376"/>
    <cellStyle name="normální 20 2 2" xfId="2377"/>
    <cellStyle name="normální 20 3" xfId="2378"/>
    <cellStyle name="normální 20 3 2" xfId="2379"/>
    <cellStyle name="normální 20 4" xfId="2380"/>
    <cellStyle name="normální 20 5" xfId="2381"/>
    <cellStyle name="normální 20_CCM_DPS_Vykaz vymer_MaR_ABC" xfId="2382"/>
    <cellStyle name="normální 21" xfId="2383"/>
    <cellStyle name="normální 21 2" xfId="2384"/>
    <cellStyle name="normální 21 2 2" xfId="2385"/>
    <cellStyle name="normální 21 3" xfId="2386"/>
    <cellStyle name="normální 21 3 2" xfId="2387"/>
    <cellStyle name="normální 21 4" xfId="2388"/>
    <cellStyle name="normální 21 5" xfId="2389"/>
    <cellStyle name="normální 21_CCM_DPS_Vykaz vymer_MaR_ABC" xfId="2390"/>
    <cellStyle name="normální 22" xfId="2391"/>
    <cellStyle name="normální 22 2" xfId="2392"/>
    <cellStyle name="normální 22 2 2" xfId="2393"/>
    <cellStyle name="normální 22 3" xfId="2394"/>
    <cellStyle name="normální 22 3 2" xfId="2395"/>
    <cellStyle name="normální 22_CCM_DPS_Vykaz vymer_MaR_ABC" xfId="2396"/>
    <cellStyle name="normální 23" xfId="2397"/>
    <cellStyle name="normální 23 2" xfId="2398"/>
    <cellStyle name="normální 23 2 2" xfId="2399"/>
    <cellStyle name="normální 23 3" xfId="2400"/>
    <cellStyle name="normální 23 3 2" xfId="2401"/>
    <cellStyle name="normální 23_CCM_DPS_Vykaz vymer_MaR_ABC" xfId="2402"/>
    <cellStyle name="normální 24" xfId="2403"/>
    <cellStyle name="normální 24 2" xfId="2404"/>
    <cellStyle name="normální 24 3" xfId="2405"/>
    <cellStyle name="normální 25" xfId="2406"/>
    <cellStyle name="normální 25 2" xfId="2407"/>
    <cellStyle name="normální 25 3" xfId="2408"/>
    <cellStyle name="normální 26" xfId="2409"/>
    <cellStyle name="normální 26 2" xfId="2410"/>
    <cellStyle name="normální 26 3" xfId="2411"/>
    <cellStyle name="normální 27" xfId="2412"/>
    <cellStyle name="normální 27 2" xfId="2413"/>
    <cellStyle name="normální 27 3" xfId="2414"/>
    <cellStyle name="normální 28" xfId="2415"/>
    <cellStyle name="normální 28 2" xfId="2416"/>
    <cellStyle name="normální 28 3" xfId="2417"/>
    <cellStyle name="normální 29" xfId="2418"/>
    <cellStyle name="normální 29 2" xfId="2419"/>
    <cellStyle name="normální 29 3" xfId="2420"/>
    <cellStyle name="normální 3" xfId="2421"/>
    <cellStyle name="normální 3 10" xfId="2422"/>
    <cellStyle name="normální 3 11" xfId="2423"/>
    <cellStyle name="normální 3 12" xfId="2424"/>
    <cellStyle name="normální 3 2" xfId="2425"/>
    <cellStyle name="normální 3 2 2" xfId="2426"/>
    <cellStyle name="normální 3 2 3" xfId="2427"/>
    <cellStyle name="normální 3 2_18809-8-14A (příloha) Profesa MaR" xfId="2428"/>
    <cellStyle name="normální 3 3" xfId="2429"/>
    <cellStyle name="Normální 3 3 2" xfId="2430"/>
    <cellStyle name="normální 3 3 3" xfId="2431"/>
    <cellStyle name="normální 3 4" xfId="2432"/>
    <cellStyle name="Normální 3 4 2" xfId="2433"/>
    <cellStyle name="normální 3 4 3" xfId="2434"/>
    <cellStyle name="normální 3 5" xfId="2435"/>
    <cellStyle name="normální 3 6" xfId="2436"/>
    <cellStyle name="normální 3 7" xfId="2437"/>
    <cellStyle name="normální 3 8" xfId="2438"/>
    <cellStyle name="normální 3 9" xfId="2439"/>
    <cellStyle name="normální 3_CCM_DPS_Vykaz vymer_MaR_ABC" xfId="2440"/>
    <cellStyle name="normální 30" xfId="2441"/>
    <cellStyle name="normální 30 2" xfId="2442"/>
    <cellStyle name="normální 30 3" xfId="2443"/>
    <cellStyle name="normální 31" xfId="2444"/>
    <cellStyle name="normální 31 2" xfId="2445"/>
    <cellStyle name="normální 31 3" xfId="2446"/>
    <cellStyle name="normální 32" xfId="2447"/>
    <cellStyle name="normální 32 2" xfId="2448"/>
    <cellStyle name="normální 32 3" xfId="2449"/>
    <cellStyle name="normální 33" xfId="2450"/>
    <cellStyle name="normální 33 2" xfId="2451"/>
    <cellStyle name="normální 33 3" xfId="2452"/>
    <cellStyle name="normální 34" xfId="2453"/>
    <cellStyle name="normální 34 2" xfId="2454"/>
    <cellStyle name="normální 34 3" xfId="2455"/>
    <cellStyle name="normální 35" xfId="2456"/>
    <cellStyle name="normální 35 2" xfId="2457"/>
    <cellStyle name="normální 35 3" xfId="2458"/>
    <cellStyle name="normální 36" xfId="2459"/>
    <cellStyle name="normální 36 2" xfId="2460"/>
    <cellStyle name="normální 36 3" xfId="2461"/>
    <cellStyle name="normální 37" xfId="2462"/>
    <cellStyle name="normální 37 2" xfId="2463"/>
    <cellStyle name="normální 37 3" xfId="2464"/>
    <cellStyle name="normální 38" xfId="2465"/>
    <cellStyle name="normální 38 2" xfId="2466"/>
    <cellStyle name="normální 38 3" xfId="2467"/>
    <cellStyle name="normální 39" xfId="2468"/>
    <cellStyle name="normální 39 2" xfId="2469"/>
    <cellStyle name="normální 39 3" xfId="2470"/>
    <cellStyle name="normální 4" xfId="2471"/>
    <cellStyle name="normální 4 2" xfId="2472"/>
    <cellStyle name="normální 4 2 2" xfId="2473"/>
    <cellStyle name="normální 4 2 3" xfId="2474"/>
    <cellStyle name="normální 4 3" xfId="2475"/>
    <cellStyle name="normální 4 4" xfId="2476"/>
    <cellStyle name="normální 4 5" xfId="2477"/>
    <cellStyle name="normální 4 6" xfId="2478"/>
    <cellStyle name="normální 4 7" xfId="2479"/>
    <cellStyle name="normální 4 8" xfId="2480"/>
    <cellStyle name="normální 4 9" xfId="2481"/>
    <cellStyle name="normální 4_261_XXX_SO 02 - serv admin budova_MaR" xfId="2482"/>
    <cellStyle name="normální 40" xfId="2483"/>
    <cellStyle name="normální 40 2" xfId="2484"/>
    <cellStyle name="normální 40 3" xfId="2485"/>
    <cellStyle name="normální 41" xfId="2486"/>
    <cellStyle name="normální 41 2" xfId="2487"/>
    <cellStyle name="normální 41 3" xfId="2488"/>
    <cellStyle name="normální 42" xfId="2489"/>
    <cellStyle name="normální 42 2" xfId="2490"/>
    <cellStyle name="normální 42 3" xfId="2491"/>
    <cellStyle name="normální 43" xfId="2492"/>
    <cellStyle name="normální 43 2" xfId="2493"/>
    <cellStyle name="normální 43 3" xfId="2494"/>
    <cellStyle name="normální 44" xfId="2495"/>
    <cellStyle name="normální 44 2" xfId="2496"/>
    <cellStyle name="normální 44 3" xfId="2497"/>
    <cellStyle name="normální 45" xfId="2498"/>
    <cellStyle name="normální 45 2" xfId="2499"/>
    <cellStyle name="normální 45 3" xfId="2500"/>
    <cellStyle name="normální 46" xfId="2501"/>
    <cellStyle name="normální 46 2" xfId="2502"/>
    <cellStyle name="normální 46 3" xfId="2503"/>
    <cellStyle name="normální 47" xfId="2504"/>
    <cellStyle name="normální 47 2" xfId="2505"/>
    <cellStyle name="normální 47 3" xfId="2506"/>
    <cellStyle name="normální 48" xfId="2507"/>
    <cellStyle name="normální 48 2" xfId="2508"/>
    <cellStyle name="normální 48 3" xfId="2509"/>
    <cellStyle name="normální 49" xfId="2510"/>
    <cellStyle name="normální 49 2" xfId="2511"/>
    <cellStyle name="normální 49 3" xfId="2512"/>
    <cellStyle name="normální 5" xfId="2513"/>
    <cellStyle name="normální 5 10" xfId="2514"/>
    <cellStyle name="normální 5 2" xfId="2515"/>
    <cellStyle name="normální 5 2 10" xfId="2516"/>
    <cellStyle name="normální 5 2 11" xfId="2517"/>
    <cellStyle name="Normální 5 2 2" xfId="2518"/>
    <cellStyle name="normální 5 2 3" xfId="2519"/>
    <cellStyle name="normální 5 2 4" xfId="2520"/>
    <cellStyle name="normální 5 2 5" xfId="2521"/>
    <cellStyle name="normální 5 2 6" xfId="2522"/>
    <cellStyle name="normální 5 2 7" xfId="2523"/>
    <cellStyle name="normální 5 2 8" xfId="2524"/>
    <cellStyle name="normální 5 2 9" xfId="2525"/>
    <cellStyle name="normální 5 3" xfId="2526"/>
    <cellStyle name="normální 5 3 2" xfId="2527"/>
    <cellStyle name="normální 5 3 3" xfId="2528"/>
    <cellStyle name="normální 5 3 4" xfId="2529"/>
    <cellStyle name="normální 5 4" xfId="2530"/>
    <cellStyle name="normální 5 4 2" xfId="2531"/>
    <cellStyle name="normální 5 4 3" xfId="2532"/>
    <cellStyle name="normální 5 4 4" xfId="2533"/>
    <cellStyle name="normální 5 5" xfId="2534"/>
    <cellStyle name="normální 5 6" xfId="2535"/>
    <cellStyle name="normální 5 7" xfId="2536"/>
    <cellStyle name="normální 5 8" xfId="2537"/>
    <cellStyle name="normální 5 9" xfId="2538"/>
    <cellStyle name="normální 5_CCM_DPS_Vykaz vymer_MaR_ABC" xfId="2539"/>
    <cellStyle name="normální 50" xfId="2540"/>
    <cellStyle name="normální 50 2" xfId="2541"/>
    <cellStyle name="normální 50 3" xfId="2542"/>
    <cellStyle name="normální 51" xfId="2543"/>
    <cellStyle name="normální 51 2" xfId="2544"/>
    <cellStyle name="normální 51 3" xfId="2545"/>
    <cellStyle name="normální 52" xfId="2546"/>
    <cellStyle name="normální 52 2" xfId="2547"/>
    <cellStyle name="normální 52 3" xfId="2548"/>
    <cellStyle name="normální 53" xfId="2549"/>
    <cellStyle name="normální 53 2" xfId="2550"/>
    <cellStyle name="normální 53 3" xfId="2551"/>
    <cellStyle name="normální 54" xfId="2552"/>
    <cellStyle name="normální 54 2" xfId="2553"/>
    <cellStyle name="normální 54 3" xfId="2554"/>
    <cellStyle name="normální 55" xfId="2555"/>
    <cellStyle name="normální 55 2" xfId="2556"/>
    <cellStyle name="normální 55 3" xfId="2557"/>
    <cellStyle name="normální 56" xfId="2558"/>
    <cellStyle name="normální 56 2" xfId="2559"/>
    <cellStyle name="normální 56 3" xfId="2560"/>
    <cellStyle name="normální 57" xfId="2561"/>
    <cellStyle name="normální 57 2" xfId="2562"/>
    <cellStyle name="normální 57 3" xfId="2563"/>
    <cellStyle name="normální 58" xfId="2564"/>
    <cellStyle name="normální 58 2" xfId="2565"/>
    <cellStyle name="normální 58 3" xfId="2566"/>
    <cellStyle name="normální 59" xfId="2567"/>
    <cellStyle name="normální 59 2" xfId="2568"/>
    <cellStyle name="normální 59 3" xfId="2569"/>
    <cellStyle name="normální 6" xfId="2570"/>
    <cellStyle name="normální 6 2" xfId="2571"/>
    <cellStyle name="normální 6 3" xfId="2572"/>
    <cellStyle name="normální 6 4" xfId="2573"/>
    <cellStyle name="normální 6 4 2" xfId="2574"/>
    <cellStyle name="normální 6 5" xfId="2575"/>
    <cellStyle name="normální 6 6" xfId="2576"/>
    <cellStyle name="normální 6 7" xfId="2577"/>
    <cellStyle name="normální 6 8" xfId="2578"/>
    <cellStyle name="normální 6 9" xfId="2579"/>
    <cellStyle name="normální 6_CCM_DPS_Vykaz vymer_MaR_ABC" xfId="2580"/>
    <cellStyle name="normální 60" xfId="2581"/>
    <cellStyle name="normální 60 2" xfId="2582"/>
    <cellStyle name="normální 60 3" xfId="2583"/>
    <cellStyle name="normální 61" xfId="2584"/>
    <cellStyle name="normální 62" xfId="2585"/>
    <cellStyle name="normální 63" xfId="2586"/>
    <cellStyle name="normální 64" xfId="2587"/>
    <cellStyle name="normální 65" xfId="2588"/>
    <cellStyle name="normální 66" xfId="2589"/>
    <cellStyle name="normální 67" xfId="2590"/>
    <cellStyle name="normální 68" xfId="2591"/>
    <cellStyle name="normální 69" xfId="2592"/>
    <cellStyle name="normální 7" xfId="2593"/>
    <cellStyle name="normální 7 10" xfId="2594"/>
    <cellStyle name="normální 7 11" xfId="2595"/>
    <cellStyle name="Normální 7 12" xfId="2596"/>
    <cellStyle name="Normální 7 12 2" xfId="2597"/>
    <cellStyle name="normální 7 13" xfId="2598"/>
    <cellStyle name="normální 7 14" xfId="2599"/>
    <cellStyle name="normální 7 15" xfId="2600"/>
    <cellStyle name="normální 7 16" xfId="2601"/>
    <cellStyle name="normální 7 17" xfId="2602"/>
    <cellStyle name="normální 7 18" xfId="2603"/>
    <cellStyle name="normální 7 19" xfId="2604"/>
    <cellStyle name="normální 7 2" xfId="2605"/>
    <cellStyle name="normální 7 2 2" xfId="2606"/>
    <cellStyle name="normální 7 20" xfId="2607"/>
    <cellStyle name="normální 7 21" xfId="2608"/>
    <cellStyle name="normální 7 22" xfId="2609"/>
    <cellStyle name="normální 7 23" xfId="2610"/>
    <cellStyle name="normální 7 24" xfId="2611"/>
    <cellStyle name="normální 7 25" xfId="2612"/>
    <cellStyle name="normální 7 26" xfId="2613"/>
    <cellStyle name="normální 7 27" xfId="2614"/>
    <cellStyle name="normální 7 28" xfId="2615"/>
    <cellStyle name="normální 7 29" xfId="2616"/>
    <cellStyle name="normální 7 3" xfId="2617"/>
    <cellStyle name="normální 7 3 10" xfId="2618"/>
    <cellStyle name="Normální 7 3 11" xfId="2619"/>
    <cellStyle name="Normální 7 3 12" xfId="2620"/>
    <cellStyle name="Normální 7 3 13" xfId="2621"/>
    <cellStyle name="Normální 7 3 14" xfId="2622"/>
    <cellStyle name="Normální 7 3 15" xfId="2623"/>
    <cellStyle name="Normální 7 3 16" xfId="2624"/>
    <cellStyle name="Normální 7 3 17" xfId="2625"/>
    <cellStyle name="Normální 7 3 18" xfId="2626"/>
    <cellStyle name="Normální 7 3 19" xfId="2627"/>
    <cellStyle name="Normální 7 3 2" xfId="2628"/>
    <cellStyle name="Normální 7 3 2 2" xfId="2629"/>
    <cellStyle name="Normální 7 3 20" xfId="2630"/>
    <cellStyle name="Normální 7 3 21" xfId="2631"/>
    <cellStyle name="Normální 7 3 22" xfId="2632"/>
    <cellStyle name="Normální 7 3 23" xfId="2633"/>
    <cellStyle name="Normální 7 3 24" xfId="2634"/>
    <cellStyle name="Normální 7 3 25" xfId="2635"/>
    <cellStyle name="Normální 7 3 26" xfId="2636"/>
    <cellStyle name="Normální 7 3 27" xfId="2637"/>
    <cellStyle name="Normální 7 3 28" xfId="2638"/>
    <cellStyle name="normální 7 3 3" xfId="2639"/>
    <cellStyle name="normální 7 3 4" xfId="2640"/>
    <cellStyle name="normální 7 3 5" xfId="2641"/>
    <cellStyle name="normální 7 3 6" xfId="2642"/>
    <cellStyle name="normální 7 3 7" xfId="2643"/>
    <cellStyle name="normální 7 3 8" xfId="2644"/>
    <cellStyle name="normální 7 3 9" xfId="2645"/>
    <cellStyle name="normální 7 30" xfId="2646"/>
    <cellStyle name="normální 7 31" xfId="2647"/>
    <cellStyle name="normální 7 32" xfId="2648"/>
    <cellStyle name="normální 7 33" xfId="2649"/>
    <cellStyle name="normální 7 34" xfId="2650"/>
    <cellStyle name="normální 7 35" xfId="2651"/>
    <cellStyle name="normální 7 36" xfId="2652"/>
    <cellStyle name="normální 7 37" xfId="2653"/>
    <cellStyle name="normální 7 38" xfId="2654"/>
    <cellStyle name="normální 7 39" xfId="2655"/>
    <cellStyle name="normální 7 4" xfId="2656"/>
    <cellStyle name="normální 7 4 10" xfId="2657"/>
    <cellStyle name="Normální 7 4 11" xfId="2658"/>
    <cellStyle name="Normální 7 4 12" xfId="2659"/>
    <cellStyle name="Normální 7 4 13" xfId="2660"/>
    <cellStyle name="Normální 7 4 14" xfId="2661"/>
    <cellStyle name="Normální 7 4 15" xfId="2662"/>
    <cellStyle name="Normální 7 4 16" xfId="2663"/>
    <cellStyle name="Normální 7 4 17" xfId="2664"/>
    <cellStyle name="Normální 7 4 18" xfId="2665"/>
    <cellStyle name="Normální 7 4 19" xfId="2666"/>
    <cellStyle name="Normální 7 4 2" xfId="2667"/>
    <cellStyle name="Normální 7 4 2 2" xfId="2668"/>
    <cellStyle name="Normální 7 4 20" xfId="2669"/>
    <cellStyle name="Normální 7 4 21" xfId="2670"/>
    <cellStyle name="Normální 7 4 22" xfId="2671"/>
    <cellStyle name="Normální 7 4 23" xfId="2672"/>
    <cellStyle name="Normální 7 4 24" xfId="2673"/>
    <cellStyle name="Normální 7 4 25" xfId="2674"/>
    <cellStyle name="Normální 7 4 26" xfId="2675"/>
    <cellStyle name="Normální 7 4 27" xfId="2676"/>
    <cellStyle name="Normální 7 4 28" xfId="2677"/>
    <cellStyle name="normální 7 4 3" xfId="2678"/>
    <cellStyle name="normální 7 4 4" xfId="2679"/>
    <cellStyle name="normální 7 4 5" xfId="2680"/>
    <cellStyle name="normální 7 4 6" xfId="2681"/>
    <cellStyle name="normální 7 4 7" xfId="2682"/>
    <cellStyle name="normální 7 4 8" xfId="2683"/>
    <cellStyle name="normální 7 4 9" xfId="2684"/>
    <cellStyle name="normální 7 40" xfId="2685"/>
    <cellStyle name="normální 7 41" xfId="2686"/>
    <cellStyle name="normální 7 42" xfId="2687"/>
    <cellStyle name="normální 7 43" xfId="2688"/>
    <cellStyle name="normální 7 44" xfId="2689"/>
    <cellStyle name="normální 7 45" xfId="2690"/>
    <cellStyle name="normální 7 46" xfId="2691"/>
    <cellStyle name="normální 7 47" xfId="2692"/>
    <cellStyle name="normální 7 48" xfId="2693"/>
    <cellStyle name="normální 7 49" xfId="2694"/>
    <cellStyle name="normální 7 5" xfId="2695"/>
    <cellStyle name="normální 7 5 2" xfId="2696"/>
    <cellStyle name="normální 7 5 3" xfId="2697"/>
    <cellStyle name="normální 7 5 4" xfId="2698"/>
    <cellStyle name="normální 7 50" xfId="2699"/>
    <cellStyle name="normální 7 51" xfId="2700"/>
    <cellStyle name="normální 7 52" xfId="2701"/>
    <cellStyle name="normální 7 53" xfId="2702"/>
    <cellStyle name="normální 7 54" xfId="2703"/>
    <cellStyle name="normální 7 55" xfId="2704"/>
    <cellStyle name="normální 7 56" xfId="2705"/>
    <cellStyle name="normální 7 57" xfId="2706"/>
    <cellStyle name="normální 7 58" xfId="2707"/>
    <cellStyle name="normální 7 59" xfId="2708"/>
    <cellStyle name="normální 7 6" xfId="2709"/>
    <cellStyle name="normální 7 6 2" xfId="2710"/>
    <cellStyle name="normální 7 6 3" xfId="2711"/>
    <cellStyle name="normální 7 6 4" xfId="2712"/>
    <cellStyle name="normální 7 7" xfId="2713"/>
    <cellStyle name="normální 7 7 2" xfId="2714"/>
    <cellStyle name="normální 7 7 3" xfId="2715"/>
    <cellStyle name="normální 7 8" xfId="2716"/>
    <cellStyle name="normální 7 9" xfId="2717"/>
    <cellStyle name="normální 7_CCM_DPS_Vykaz vymer_MaR_ABC" xfId="2718"/>
    <cellStyle name="normální 70" xfId="2719"/>
    <cellStyle name="normální 71" xfId="2720"/>
    <cellStyle name="normální 72" xfId="2721"/>
    <cellStyle name="normální 73" xfId="2722"/>
    <cellStyle name="normální 74" xfId="2723"/>
    <cellStyle name="normální 75" xfId="2724"/>
    <cellStyle name="normální 76" xfId="2725"/>
    <cellStyle name="normální 77" xfId="2726"/>
    <cellStyle name="normální 78" xfId="2727"/>
    <cellStyle name="normální 79" xfId="2728"/>
    <cellStyle name="normální 8" xfId="2729"/>
    <cellStyle name="Normální 8 10" xfId="2730"/>
    <cellStyle name="Normální 8 11" xfId="2731"/>
    <cellStyle name="Normální 8 11 2" xfId="2732"/>
    <cellStyle name="normální 8 2" xfId="2733"/>
    <cellStyle name="Normální 8 2 2" xfId="2734"/>
    <cellStyle name="Normální 8 2 2 2" xfId="2735"/>
    <cellStyle name="normální 8 3" xfId="2736"/>
    <cellStyle name="Normální 8 3 2" xfId="2737"/>
    <cellStyle name="Normální 8 3 2 2" xfId="2738"/>
    <cellStyle name="normální 8 4" xfId="2739"/>
    <cellStyle name="Normální 8 4 2" xfId="2740"/>
    <cellStyle name="Normální 8 4 2 2" xfId="2741"/>
    <cellStyle name="normální 8 5" xfId="2742"/>
    <cellStyle name="Normální 8 5 2" xfId="2743"/>
    <cellStyle name="Normální 8 5 2 2" xfId="2744"/>
    <cellStyle name="normální 8 6" xfId="2745"/>
    <cellStyle name="Normální 8 6 2" xfId="2746"/>
    <cellStyle name="Normální 8 6 2 2" xfId="2747"/>
    <cellStyle name="normální 8 7" xfId="2748"/>
    <cellStyle name="Normální 8 7 2" xfId="2749"/>
    <cellStyle name="Normální 8 7 2 2" xfId="2750"/>
    <cellStyle name="Normální 8 8" xfId="2751"/>
    <cellStyle name="Normální 8 8 2" xfId="2752"/>
    <cellStyle name="Normální 8 9" xfId="2753"/>
    <cellStyle name="Normální 8 9 2" xfId="2754"/>
    <cellStyle name="normální 8_CCM_DPS_Vykaz vymer_MaR_ABC" xfId="2755"/>
    <cellStyle name="normální 80" xfId="2756"/>
    <cellStyle name="normální 81" xfId="2757"/>
    <cellStyle name="normální 82" xfId="2758"/>
    <cellStyle name="normální 83" xfId="2759"/>
    <cellStyle name="normální 84" xfId="2760"/>
    <cellStyle name="normální 85" xfId="2761"/>
    <cellStyle name="normální 86" xfId="2762"/>
    <cellStyle name="normální 87" xfId="2763"/>
    <cellStyle name="normální 88" xfId="2764"/>
    <cellStyle name="normální 89" xfId="2765"/>
    <cellStyle name="normální 9" xfId="2766"/>
    <cellStyle name="normální 9 10" xfId="2767"/>
    <cellStyle name="Normální 9 11" xfId="2768"/>
    <cellStyle name="Normální 9 12" xfId="2769"/>
    <cellStyle name="Normální 9 13" xfId="2770"/>
    <cellStyle name="Normální 9 14" xfId="2771"/>
    <cellStyle name="Normální 9 15" xfId="2772"/>
    <cellStyle name="Normální 9 16" xfId="2773"/>
    <cellStyle name="Normální 9 17" xfId="2774"/>
    <cellStyle name="Normální 9 18" xfId="2775"/>
    <cellStyle name="Normální 9 19" xfId="2776"/>
    <cellStyle name="normální 9 2" xfId="2777"/>
    <cellStyle name="Normální 9 2 10" xfId="2778"/>
    <cellStyle name="Normální 9 2 11" xfId="2779"/>
    <cellStyle name="normální 9 2 2" xfId="2780"/>
    <cellStyle name="Normální 9 2 3" xfId="2781"/>
    <cellStyle name="Normální 9 2 4" xfId="2782"/>
    <cellStyle name="Normální 9 2 5" xfId="2783"/>
    <cellStyle name="Normální 9 2 6" xfId="2784"/>
    <cellStyle name="Normální 9 2 7" xfId="2785"/>
    <cellStyle name="Normální 9 2 8" xfId="2786"/>
    <cellStyle name="Normální 9 2 9" xfId="2787"/>
    <cellStyle name="Normální 9 20" xfId="2788"/>
    <cellStyle name="Normální 9 21" xfId="2789"/>
    <cellStyle name="Normální 9 22" xfId="2790"/>
    <cellStyle name="Normální 9 23" xfId="2791"/>
    <cellStyle name="Normální 9 24" xfId="2792"/>
    <cellStyle name="Normální 9 25" xfId="2793"/>
    <cellStyle name="Normální 9 26" xfId="2794"/>
    <cellStyle name="Normální 9 27" xfId="2795"/>
    <cellStyle name="Normální 9 28" xfId="2796"/>
    <cellStyle name="normální 9 3" xfId="2797"/>
    <cellStyle name="Normální 9 3 2" xfId="2798"/>
    <cellStyle name="Normální 9 3 2 2" xfId="2799"/>
    <cellStyle name="normální 9 4" xfId="2800"/>
    <cellStyle name="normální 9 5" xfId="2801"/>
    <cellStyle name="normální 9 6" xfId="2802"/>
    <cellStyle name="normální 9 7" xfId="2803"/>
    <cellStyle name="Normální 9 8" xfId="2804"/>
    <cellStyle name="normální 9 9" xfId="2805"/>
    <cellStyle name="normální 9_CCM_DPS_Vykaz vymer_MaR_ABC" xfId="2806"/>
    <cellStyle name="normální 90" xfId="2807"/>
    <cellStyle name="normální 91" xfId="2808"/>
    <cellStyle name="normální 92" xfId="2809"/>
    <cellStyle name="normální 93" xfId="2810"/>
    <cellStyle name="normální 94" xfId="2811"/>
    <cellStyle name="normální 95" xfId="2812"/>
    <cellStyle name="normální 96" xfId="2813"/>
    <cellStyle name="normální 97" xfId="2814"/>
    <cellStyle name="normální 98" xfId="2815"/>
    <cellStyle name="normální 99" xfId="2816"/>
    <cellStyle name="normální_Cenová nabídka kotelna Londýnská DASS" xfId="2817"/>
    <cellStyle name="Normalny_Arkusz1" xfId="2818"/>
    <cellStyle name="NormalText" xfId="2819"/>
    <cellStyle name="Note" xfId="2820"/>
    <cellStyle name="Note 2" xfId="2821"/>
    <cellStyle name="Notes" xfId="2822"/>
    <cellStyle name="novinka" xfId="2823"/>
    <cellStyle name="Œ…‹æØ‚è [0.00]_laroux" xfId="2824"/>
    <cellStyle name="Œ…‹æØ‚è_laroux" xfId="2825"/>
    <cellStyle name="Ôèíàíñîâûé [0]_PERSONAL" xfId="2826"/>
    <cellStyle name="Ôèíàíñîâûé_PERSONAL" xfId="2827"/>
    <cellStyle name="Output" xfId="2828"/>
    <cellStyle name="Output 2" xfId="2829"/>
    <cellStyle name="Percent ()" xfId="2830"/>
    <cellStyle name="Percent (0)" xfId="2831"/>
    <cellStyle name="Percent (1)" xfId="2832"/>
    <cellStyle name="Percent [0]" xfId="2833"/>
    <cellStyle name="Percent [00]" xfId="2834"/>
    <cellStyle name="Percent [2]" xfId="2835"/>
    <cellStyle name="Percent 1" xfId="2836"/>
    <cellStyle name="Percent 2" xfId="2837"/>
    <cellStyle name="Percent_Account Detail" xfId="2838"/>
    <cellStyle name="Pevné texty v krycím listu" xfId="2839"/>
    <cellStyle name="PEVNÝ1 - Styl1" xfId="2840"/>
    <cellStyle name="Pnumber" xfId="2841"/>
    <cellStyle name="Podhlavička" xfId="2842"/>
    <cellStyle name="Podhlavička 2" xfId="2843"/>
    <cellStyle name="podkapitola" xfId="2844"/>
    <cellStyle name="Podnadpis" xfId="2845"/>
    <cellStyle name="polozka" xfId="2846"/>
    <cellStyle name="POPIS" xfId="2847"/>
    <cellStyle name="popis polozky" xfId="2848"/>
    <cellStyle name="popis_05 MaR_vypl" xfId="2849"/>
    <cellStyle name="PoradCisloPolozky" xfId="2850"/>
    <cellStyle name="PorizovaniSkutecnosti" xfId="2851"/>
    <cellStyle name="Poznámka 10" xfId="2852"/>
    <cellStyle name="Poznámka 100" xfId="2853"/>
    <cellStyle name="Poznámka 101" xfId="2854"/>
    <cellStyle name="Poznámka 102" xfId="2855"/>
    <cellStyle name="Poznámka 103" xfId="2856"/>
    <cellStyle name="Poznámka 104" xfId="2857"/>
    <cellStyle name="Poznámka 104 2" xfId="2858"/>
    <cellStyle name="Poznámka 11" xfId="2859"/>
    <cellStyle name="Poznámka 12" xfId="2860"/>
    <cellStyle name="Poznámka 13" xfId="2861"/>
    <cellStyle name="Poznámka 14" xfId="2862"/>
    <cellStyle name="Poznámka 15" xfId="2863"/>
    <cellStyle name="Poznámka 16" xfId="2864"/>
    <cellStyle name="Poznámka 17" xfId="2865"/>
    <cellStyle name="Poznámka 18" xfId="2866"/>
    <cellStyle name="Poznámka 19" xfId="2867"/>
    <cellStyle name="Poznámka 2" xfId="2868"/>
    <cellStyle name="Poznámka 2 2" xfId="2869"/>
    <cellStyle name="Poznámka 2 2 2" xfId="2870"/>
    <cellStyle name="Poznámka 2 3" xfId="2871"/>
    <cellStyle name="Poznámka 2 4" xfId="2872"/>
    <cellStyle name="Poznámka 2 5" xfId="2873"/>
    <cellStyle name="Poznámka 2_CCM_DPS_Vykaz vymer_MaR_ABC" xfId="2874"/>
    <cellStyle name="Poznámka 20" xfId="2875"/>
    <cellStyle name="Poznámka 21" xfId="2876"/>
    <cellStyle name="Poznámka 22" xfId="2877"/>
    <cellStyle name="Poznámka 23" xfId="2878"/>
    <cellStyle name="Poznámka 24" xfId="2879"/>
    <cellStyle name="Poznámka 25" xfId="2880"/>
    <cellStyle name="Poznámka 26" xfId="2881"/>
    <cellStyle name="Poznámka 27" xfId="2882"/>
    <cellStyle name="Poznámka 28" xfId="2883"/>
    <cellStyle name="Poznámka 29" xfId="2884"/>
    <cellStyle name="Poznámka 3" xfId="2885"/>
    <cellStyle name="Poznámka 3 2" xfId="2886"/>
    <cellStyle name="Poznámka 3 3" xfId="2887"/>
    <cellStyle name="Poznámka 3_CCM_DPS_Vykaz vymer_MaR_ABC" xfId="2888"/>
    <cellStyle name="Poznámka 30" xfId="2889"/>
    <cellStyle name="Poznámka 31" xfId="2890"/>
    <cellStyle name="Poznámka 32" xfId="2891"/>
    <cellStyle name="Poznámka 33" xfId="2892"/>
    <cellStyle name="Poznámka 34" xfId="2893"/>
    <cellStyle name="Poznámka 35" xfId="2894"/>
    <cellStyle name="Poznámka 36" xfId="2895"/>
    <cellStyle name="Poznámka 37" xfId="2896"/>
    <cellStyle name="Poznámka 38" xfId="2897"/>
    <cellStyle name="Poznámka 39" xfId="2898"/>
    <cellStyle name="Poznámka 4" xfId="2899"/>
    <cellStyle name="Poznámka 4 2" xfId="2900"/>
    <cellStyle name="Poznámka 4 3" xfId="2901"/>
    <cellStyle name="Poznámka 4 3 2" xfId="2902"/>
    <cellStyle name="Poznámka 4 4" xfId="2903"/>
    <cellStyle name="Poznámka 4_CCM_DPS_Vykaz vymer_MaR_ABC" xfId="2904"/>
    <cellStyle name="Poznámka 40" xfId="2905"/>
    <cellStyle name="Poznámka 41" xfId="2906"/>
    <cellStyle name="Poznámka 42" xfId="2907"/>
    <cellStyle name="Poznámka 43" xfId="2908"/>
    <cellStyle name="Poznámka 44" xfId="2909"/>
    <cellStyle name="Poznámka 45" xfId="2910"/>
    <cellStyle name="Poznámka 46" xfId="2911"/>
    <cellStyle name="Poznámka 47" xfId="2912"/>
    <cellStyle name="Poznámka 48" xfId="2913"/>
    <cellStyle name="Poznámka 49" xfId="2914"/>
    <cellStyle name="Poznámka 5" xfId="2915"/>
    <cellStyle name="Poznámka 50" xfId="2916"/>
    <cellStyle name="Poznámka 51" xfId="2917"/>
    <cellStyle name="Poznámka 52" xfId="2918"/>
    <cellStyle name="Poznámka 53" xfId="2919"/>
    <cellStyle name="Poznámka 54" xfId="2920"/>
    <cellStyle name="Poznámka 55" xfId="2921"/>
    <cellStyle name="Poznámka 56" xfId="2922"/>
    <cellStyle name="Poznámka 57" xfId="2923"/>
    <cellStyle name="Poznámka 58" xfId="2924"/>
    <cellStyle name="Poznámka 59" xfId="2925"/>
    <cellStyle name="Poznámka 6" xfId="2926"/>
    <cellStyle name="Poznámka 60" xfId="2927"/>
    <cellStyle name="Poznámka 61" xfId="2928"/>
    <cellStyle name="Poznámka 62" xfId="2929"/>
    <cellStyle name="Poznámka 63" xfId="2930"/>
    <cellStyle name="Poznámka 64" xfId="2931"/>
    <cellStyle name="Poznámka 65" xfId="2932"/>
    <cellStyle name="Poznámka 66" xfId="2933"/>
    <cellStyle name="Poznámka 67" xfId="2934"/>
    <cellStyle name="Poznámka 68" xfId="2935"/>
    <cellStyle name="Poznámka 69" xfId="2936"/>
    <cellStyle name="Poznámka 7" xfId="2937"/>
    <cellStyle name="Poznámka 70" xfId="2938"/>
    <cellStyle name="Poznámka 71" xfId="2939"/>
    <cellStyle name="Poznámka 72" xfId="2940"/>
    <cellStyle name="Poznámka 73" xfId="2941"/>
    <cellStyle name="Poznámka 74" xfId="2942"/>
    <cellStyle name="Poznámka 75" xfId="2943"/>
    <cellStyle name="Poznámka 76" xfId="2944"/>
    <cellStyle name="Poznámka 77" xfId="2945"/>
    <cellStyle name="Poznámka 78" xfId="2946"/>
    <cellStyle name="Poznámka 79" xfId="2947"/>
    <cellStyle name="Poznámka 8" xfId="2948"/>
    <cellStyle name="Poznámka 80" xfId="2949"/>
    <cellStyle name="Poznámka 81" xfId="2950"/>
    <cellStyle name="Poznámka 82" xfId="2951"/>
    <cellStyle name="Poznámka 83" xfId="2952"/>
    <cellStyle name="Poznámka 84" xfId="2953"/>
    <cellStyle name="Poznámka 85" xfId="2954"/>
    <cellStyle name="Poznámka 86" xfId="2955"/>
    <cellStyle name="Poznámka 87" xfId="2956"/>
    <cellStyle name="Poznámka 88" xfId="2957"/>
    <cellStyle name="Poznámka 89" xfId="2958"/>
    <cellStyle name="Poznámka 9" xfId="2959"/>
    <cellStyle name="Poznámka 90" xfId="2960"/>
    <cellStyle name="Poznámka 91" xfId="2961"/>
    <cellStyle name="Poznámka 92" xfId="2962"/>
    <cellStyle name="Poznámka 93" xfId="2963"/>
    <cellStyle name="Poznámka 94" xfId="2964"/>
    <cellStyle name="Poznámka 95" xfId="2965"/>
    <cellStyle name="Poznámka 96" xfId="2966"/>
    <cellStyle name="Poznámka 97" xfId="2967"/>
    <cellStyle name="Poznámka 98" xfId="2968"/>
    <cellStyle name="Poznámka 99" xfId="2969"/>
    <cellStyle name="Prefilled" xfId="2970"/>
    <cellStyle name="Prepojená bunka" xfId="2971"/>
    <cellStyle name="PrePop Currency (0)" xfId="2972"/>
    <cellStyle name="PrePop Currency (2)" xfId="2973"/>
    <cellStyle name="PrePop Units (0)" xfId="2974"/>
    <cellStyle name="PrePop Units (1)" xfId="2975"/>
    <cellStyle name="PrePop Units (2)" xfId="2976"/>
    <cellStyle name="procent 2" xfId="2977"/>
    <cellStyle name="procent 3" xfId="2978"/>
    <cellStyle name="procent 4" xfId="2979"/>
    <cellStyle name="procent 4 2" xfId="2980"/>
    <cellStyle name="procent 5" xfId="2981"/>
    <cellStyle name="Procenta 2" xfId="2982"/>
    <cellStyle name="Procenta 2 2" xfId="2983"/>
    <cellStyle name="Procenta 2 2 2" xfId="2984"/>
    <cellStyle name="Procenta 2 3" xfId="2985"/>
    <cellStyle name="Procenta 3" xfId="2986"/>
    <cellStyle name="Procenta 3 2" xfId="2987"/>
    <cellStyle name="Procenta 4" xfId="2988"/>
    <cellStyle name="Procenta 5" xfId="2989"/>
    <cellStyle name="Procenta 6" xfId="2990"/>
    <cellStyle name="Procenta 7" xfId="2991"/>
    <cellStyle name="ProcentoPrirazPol" xfId="2992"/>
    <cellStyle name="Propojená buňka 2" xfId="2993"/>
    <cellStyle name="Propojená buňka 2 2" xfId="2994"/>
    <cellStyle name="Propojená buňka 2 3" xfId="2995"/>
    <cellStyle name="Propojená buňka 2 4" xfId="2996"/>
    <cellStyle name="Propojená buňka 2 5" xfId="2997"/>
    <cellStyle name="Propojená buňka 2 6" xfId="2998"/>
    <cellStyle name="Propojená buňka 3" xfId="2999"/>
    <cellStyle name="Propojená buňka 3 2" xfId="3000"/>
    <cellStyle name="Propojená buňka 4" xfId="3001"/>
    <cellStyle name="Propojená buňka 4 2" xfId="3002"/>
    <cellStyle name="Propojená buňka 5" xfId="3003"/>
    <cellStyle name="R_price" xfId="3004"/>
    <cellStyle name="R_text" xfId="3005"/>
    <cellStyle name="R_type" xfId="3006"/>
    <cellStyle name="R_type_Výkaz výměr - jen elektroinstalace" xfId="3007"/>
    <cellStyle name="RekapCisloOdd" xfId="3008"/>
    <cellStyle name="RekapNazOdd" xfId="3009"/>
    <cellStyle name="RekapOddiluSoucet" xfId="3010"/>
    <cellStyle name="RekapTonaz" xfId="3011"/>
    <cellStyle name="Result" xfId="3012"/>
    <cellStyle name="Result2" xfId="3013"/>
    <cellStyle name="rozpočet" xfId="3014"/>
    <cellStyle name="Ś…‹ćŘ‚č [0.00]_laroux" xfId="3015"/>
    <cellStyle name="Ś…‹ćŘ‚č_laroux" xfId="3016"/>
    <cellStyle name="Shaded" xfId="3017"/>
    <cellStyle name="Sheet Title" xfId="3018"/>
    <cellStyle name="SKP" xfId="3019"/>
    <cellStyle name="Skupina" xfId="3020"/>
    <cellStyle name="Skupina 2" xfId="3021"/>
    <cellStyle name="Sledovaný hypertextový odkaz 1" xfId="3022"/>
    <cellStyle name="Sledovaný hypertextový odkaz 1 1" xfId="3023"/>
    <cellStyle name="Sledovaný hypertextový odkaz 1 2" xfId="3024"/>
    <cellStyle name="Sledovaný hypertextový odkaz 10" xfId="3025"/>
    <cellStyle name="Sledovaný hypertextový odkaz 10 1" xfId="3026"/>
    <cellStyle name="Sledovaný hypertextový odkaz 10 2" xfId="3027"/>
    <cellStyle name="Sledovaný hypertextový odkaz 11" xfId="3028"/>
    <cellStyle name="Sledovaný hypertextový odkaz 11 1" xfId="3029"/>
    <cellStyle name="Sledovaný hypertextový odkaz 11 2" xfId="3030"/>
    <cellStyle name="Sledovaný hypertextový odkaz 12" xfId="3031"/>
    <cellStyle name="Sledovaný hypertextový odkaz 12 1" xfId="3032"/>
    <cellStyle name="Sledovaný hypertextový odkaz 12 2" xfId="3033"/>
    <cellStyle name="Sledovaný hypertextový odkaz 13" xfId="3034"/>
    <cellStyle name="Sledovaný hypertextový odkaz 14" xfId="3035"/>
    <cellStyle name="Sledovaný hypertextový odkaz 2" xfId="3036"/>
    <cellStyle name="Sledovaný hypertextový odkaz 2 1" xfId="3037"/>
    <cellStyle name="Sledovaný hypertextový odkaz 2 2" xfId="3038"/>
    <cellStyle name="Sledovaný hypertextový odkaz 3" xfId="3039"/>
    <cellStyle name="Sledovaný hypertextový odkaz 3 1" xfId="3040"/>
    <cellStyle name="Sledovaný hypertextový odkaz 3 2" xfId="3041"/>
    <cellStyle name="Sledovaný hypertextový odkaz 4" xfId="3042"/>
    <cellStyle name="Sledovaný hypertextový odkaz 4 1" xfId="3043"/>
    <cellStyle name="Sledovaný hypertextový odkaz 4 2" xfId="3044"/>
    <cellStyle name="Sledovaný hypertextový odkaz 5" xfId="3045"/>
    <cellStyle name="Sledovaný hypertextový odkaz 5 1" xfId="3046"/>
    <cellStyle name="Sledovaný hypertextový odkaz 5 2" xfId="3047"/>
    <cellStyle name="Sledovaný hypertextový odkaz 6" xfId="3048"/>
    <cellStyle name="Sledovaný hypertextový odkaz 6 1" xfId="3049"/>
    <cellStyle name="Sledovaný hypertextový odkaz 6 2" xfId="3050"/>
    <cellStyle name="Sledovaný hypertextový odkaz 7" xfId="3051"/>
    <cellStyle name="Sledovaný hypertextový odkaz 7 1" xfId="3052"/>
    <cellStyle name="Sledovaný hypertextový odkaz 7 2" xfId="3053"/>
    <cellStyle name="Sledovaný hypertextový odkaz 8" xfId="3054"/>
    <cellStyle name="Sledovaný hypertextový odkaz 8 1" xfId="3055"/>
    <cellStyle name="Sledovaný hypertextový odkaz 8 2" xfId="3056"/>
    <cellStyle name="Sledovaný hypertextový odkaz 9" xfId="3057"/>
    <cellStyle name="Sledovaný hypertextový odkaz 9 1" xfId="3058"/>
    <cellStyle name="Sledovaný hypertextový odkaz 9 2" xfId="3059"/>
    <cellStyle name="snizeni" xfId="3060"/>
    <cellStyle name="snizeni 2" xfId="3061"/>
    <cellStyle name="SoucetHmotOddilu" xfId="3062"/>
    <cellStyle name="SoucetMontaziOddilu" xfId="3063"/>
    <cellStyle name="Specifikace" xfId="3064"/>
    <cellStyle name="Specifikace 2" xfId="3065"/>
    <cellStyle name="Specifikace 3" xfId="3066"/>
    <cellStyle name="Specifikace 3 2" xfId="3067"/>
    <cellStyle name="Specifikace 3 2 2" xfId="3068"/>
    <cellStyle name="Specifikace 4" xfId="3069"/>
    <cellStyle name="Specifikace 4 2" xfId="3070"/>
    <cellStyle name="Specifikace_09010090_ViladomyMilicovskyLesPraha_Unistav" xfId="3071"/>
    <cellStyle name="Spolu" xfId="3072"/>
    <cellStyle name="Správně 2" xfId="3073"/>
    <cellStyle name="Správně 2 2" xfId="3074"/>
    <cellStyle name="Správně 2 3" xfId="3075"/>
    <cellStyle name="Správně 2 4" xfId="3076"/>
    <cellStyle name="Správně 2 5" xfId="3077"/>
    <cellStyle name="Správně 2 6" xfId="3078"/>
    <cellStyle name="Správně 3" xfId="3079"/>
    <cellStyle name="Správně 3 2" xfId="3080"/>
    <cellStyle name="Správně 4" xfId="3081"/>
    <cellStyle name="Správně 4 2" xfId="3082"/>
    <cellStyle name="Správně 5" xfId="3083"/>
    <cellStyle name="Standaard_Blad1_3" xfId="3084"/>
    <cellStyle name="Standard_--&gt;2-1" xfId="3085"/>
    <cellStyle name="standardní-Courier12" xfId="3086"/>
    <cellStyle name="standardní-podtržený" xfId="3087"/>
    <cellStyle name="standardní-podtržený-šikmý" xfId="3088"/>
    <cellStyle name="standardní-tučně" xfId="3089"/>
    <cellStyle name="standard-podtr" xfId="3090"/>
    <cellStyle name="standard-podtr/tučně" xfId="3091"/>
    <cellStyle name="Stín+tučně" xfId="3092"/>
    <cellStyle name="Stín+tučně+velké písmo" xfId="3093"/>
    <cellStyle name="Styl 1" xfId="3094"/>
    <cellStyle name="Styl 1 2" xfId="3095"/>
    <cellStyle name="Styl 1 2 2" xfId="3096"/>
    <cellStyle name="Styl 1 2 3" xfId="3097"/>
    <cellStyle name="Styl 1 2_18809-8-14A (příloha) Profesa MaR" xfId="3098"/>
    <cellStyle name="Styl 1 3" xfId="3099"/>
    <cellStyle name="Styl 1 3 2" xfId="3100"/>
    <cellStyle name="Styl 1 4" xfId="3101"/>
    <cellStyle name="Styl 1 4 2" xfId="3102"/>
    <cellStyle name="Styl 1 5" xfId="3103"/>
    <cellStyle name="Styl 1_18809-8-14A (příloha) Profesa MaR" xfId="3104"/>
    <cellStyle name="Styl 2" xfId="3105"/>
    <cellStyle name="Styl 3" xfId="3106"/>
    <cellStyle name="subhead" xfId="3107"/>
    <cellStyle name="Sum" xfId="3108"/>
    <cellStyle name="Sum %of HV" xfId="3109"/>
    <cellStyle name="tabulka cenník" xfId="3110"/>
    <cellStyle name="text" xfId="3111"/>
    <cellStyle name="Text Indent A" xfId="3112"/>
    <cellStyle name="Text Indent B" xfId="3113"/>
    <cellStyle name="Text Indent C" xfId="3114"/>
    <cellStyle name="Text upozornění 2" xfId="3115"/>
    <cellStyle name="Text upozornění 2 2" xfId="3116"/>
    <cellStyle name="Text upozornění 2 3" xfId="3117"/>
    <cellStyle name="Text upozornění 2 4" xfId="3118"/>
    <cellStyle name="Text upozornění 2 5" xfId="3119"/>
    <cellStyle name="Text upozornění 2 6" xfId="3120"/>
    <cellStyle name="Text upozornění 3" xfId="3121"/>
    <cellStyle name="Text upozornění 3 2" xfId="3122"/>
    <cellStyle name="Text upozornění 4" xfId="3123"/>
    <cellStyle name="Text upozornenia" xfId="3124"/>
    <cellStyle name="Text v krycím listu" xfId="3125"/>
    <cellStyle name="Thousands (0)" xfId="3126"/>
    <cellStyle name="Thousands (1)" xfId="3127"/>
    <cellStyle name="time" xfId="3128"/>
    <cellStyle name="Title" xfId="3129"/>
    <cellStyle name="Titul" xfId="3130"/>
    <cellStyle name="TonazSute" xfId="3131"/>
    <cellStyle name="Total" xfId="3132"/>
    <cellStyle name="Total 2" xfId="3133"/>
    <cellStyle name="Total 3" xfId="3134"/>
    <cellStyle name="Total 4" xfId="3135"/>
    <cellStyle name="Tučně" xfId="3136"/>
    <cellStyle name="TYP ŘÁDKU_2" xfId="3137"/>
    <cellStyle name="Underline 2" xfId="3138"/>
    <cellStyle name="Vstup 2" xfId="3139"/>
    <cellStyle name="Vstup 2 2" xfId="3140"/>
    <cellStyle name="Vstup 2 3" xfId="3141"/>
    <cellStyle name="Vstup 2 4" xfId="3142"/>
    <cellStyle name="Vstup 2 5" xfId="3143"/>
    <cellStyle name="Vstup 2 6" xfId="3144"/>
    <cellStyle name="Vstup 3" xfId="3145"/>
    <cellStyle name="Vstup 3 2" xfId="3146"/>
    <cellStyle name="Vstup 4" xfId="3147"/>
    <cellStyle name="Vstup 4 2" xfId="3148"/>
    <cellStyle name="Vstup 5" xfId="3149"/>
    <cellStyle name="výkaz výměr" xfId="3150"/>
    <cellStyle name="výkaz výměr 2" xfId="3151"/>
    <cellStyle name="VykazPolozka" xfId="3152"/>
    <cellStyle name="VykazPorCisPolozky" xfId="3153"/>
    <cellStyle name="VykazVzorec" xfId="3154"/>
    <cellStyle name="VypocetSkutecnosti" xfId="3155"/>
    <cellStyle name="Výpočet 2" xfId="3156"/>
    <cellStyle name="Výpočet 2 2" xfId="3157"/>
    <cellStyle name="Výpočet 2 3" xfId="3158"/>
    <cellStyle name="Výpočet 2 4" xfId="3159"/>
    <cellStyle name="Výpočet 2 5" xfId="3160"/>
    <cellStyle name="Výpočet 2 6" xfId="3161"/>
    <cellStyle name="Výpočet 3" xfId="3162"/>
    <cellStyle name="Výpočet 3 2" xfId="3163"/>
    <cellStyle name="Výpočet 4" xfId="3164"/>
    <cellStyle name="Výpočet 4 2" xfId="3165"/>
    <cellStyle name="Výpočet 5" xfId="3166"/>
    <cellStyle name="výprodej" xfId="3167"/>
    <cellStyle name="Výstup 2" xfId="3168"/>
    <cellStyle name="Výstup 2 2" xfId="3169"/>
    <cellStyle name="Výstup 2 3" xfId="3170"/>
    <cellStyle name="Výstup 2 4" xfId="3171"/>
    <cellStyle name="Výstup 2 5" xfId="3172"/>
    <cellStyle name="Výstup 2 6" xfId="3173"/>
    <cellStyle name="Výstup 3" xfId="3174"/>
    <cellStyle name="Výstup 3 2" xfId="3175"/>
    <cellStyle name="Výstup 4" xfId="3176"/>
    <cellStyle name="Výstup 4 2" xfId="3177"/>
    <cellStyle name="Výstup 5" xfId="3178"/>
    <cellStyle name="Vysvětlující text 2" xfId="3179"/>
    <cellStyle name="Vysvětlující text 2 2" xfId="3180"/>
    <cellStyle name="Vysvětlující text 2 3" xfId="3181"/>
    <cellStyle name="Vysvětlující text 2 4" xfId="3182"/>
    <cellStyle name="Vysvětlující text 2 5" xfId="3183"/>
    <cellStyle name="Vysvětlující text 2 6" xfId="3184"/>
    <cellStyle name="Vysvětlující text 3" xfId="3185"/>
    <cellStyle name="Vysvětlující text 3 2" xfId="3186"/>
    <cellStyle name="Vysvětlující text 4" xfId="3187"/>
    <cellStyle name="Vysvetľujúci text" xfId="3188"/>
    <cellStyle name="Währung [0]_--&gt;2-1" xfId="3189"/>
    <cellStyle name="Währung_--&gt;2-1" xfId="3190"/>
    <cellStyle name="Walutowy [0]_laroux" xfId="3191"/>
    <cellStyle name="Walutowy_laroux" xfId="3192"/>
    <cellStyle name="Warning Text" xfId="3193"/>
    <cellStyle name="Wהhrung [0]_--&gt;2-1" xfId="3194"/>
    <cellStyle name="Wהhrung_--&gt;2-1" xfId="3195"/>
    <cellStyle name="Year" xfId="3196"/>
    <cellStyle name="základní" xfId="3197"/>
    <cellStyle name="základní 2" xfId="3198"/>
    <cellStyle name="zbozi_p" xfId="3199"/>
    <cellStyle name="Zboží" xfId="3200"/>
    <cellStyle name="Zlá" xfId="3201"/>
    <cellStyle name="Zvýraznění 1 2" xfId="3202"/>
    <cellStyle name="Zvýraznění 1 2 2" xfId="3203"/>
    <cellStyle name="Zvýraznění 1 2 3" xfId="3204"/>
    <cellStyle name="Zvýraznění 1 2 4" xfId="3205"/>
    <cellStyle name="Zvýraznění 1 2 5" xfId="3206"/>
    <cellStyle name="Zvýraznění 1 2 6" xfId="3207"/>
    <cellStyle name="Zvýraznění 1 3" xfId="3208"/>
    <cellStyle name="Zvýraznění 1 3 2" xfId="3209"/>
    <cellStyle name="Zvýraznění 1 4" xfId="3210"/>
    <cellStyle name="Zvýraznění 1 4 2" xfId="3211"/>
    <cellStyle name="Zvýraznění 1 5" xfId="3212"/>
    <cellStyle name="Zvýraznění 2 2" xfId="3213"/>
    <cellStyle name="Zvýraznění 2 2 2" xfId="3214"/>
    <cellStyle name="Zvýraznění 2 2 3" xfId="3215"/>
    <cellStyle name="Zvýraznění 2 2 4" xfId="3216"/>
    <cellStyle name="Zvýraznění 2 2 5" xfId="3217"/>
    <cellStyle name="Zvýraznění 2 2 6" xfId="3218"/>
    <cellStyle name="Zvýraznění 2 3" xfId="3219"/>
    <cellStyle name="Zvýraznění 2 3 2" xfId="3220"/>
    <cellStyle name="Zvýraznění 2 4" xfId="3221"/>
    <cellStyle name="Zvýraznění 2 4 2" xfId="3222"/>
    <cellStyle name="Zvýraznění 2 5" xfId="3223"/>
    <cellStyle name="Zvýraznění 3 2" xfId="3224"/>
    <cellStyle name="Zvýraznění 3 2 2" xfId="3225"/>
    <cellStyle name="Zvýraznění 3 2 3" xfId="3226"/>
    <cellStyle name="Zvýraznění 3 2 4" xfId="3227"/>
    <cellStyle name="Zvýraznění 3 2 5" xfId="3228"/>
    <cellStyle name="Zvýraznění 3 2 6" xfId="3229"/>
    <cellStyle name="Zvýraznění 3 3" xfId="3230"/>
    <cellStyle name="Zvýraznění 3 3 2" xfId="3231"/>
    <cellStyle name="Zvýraznění 3 4" xfId="3232"/>
    <cellStyle name="Zvýraznění 3 4 2" xfId="3233"/>
    <cellStyle name="Zvýraznění 3 5" xfId="3234"/>
    <cellStyle name="Zvýraznění 4 2" xfId="3235"/>
    <cellStyle name="Zvýraznění 4 2 2" xfId="3236"/>
    <cellStyle name="Zvýraznění 4 2 3" xfId="3237"/>
    <cellStyle name="Zvýraznění 4 2 4" xfId="3238"/>
    <cellStyle name="Zvýraznění 4 2 5" xfId="3239"/>
    <cellStyle name="Zvýraznění 4 2 6" xfId="3240"/>
    <cellStyle name="Zvýraznění 4 3" xfId="3241"/>
    <cellStyle name="Zvýraznění 4 3 2" xfId="3242"/>
    <cellStyle name="Zvýraznění 4 4" xfId="3243"/>
    <cellStyle name="Zvýraznění 4 4 2" xfId="3244"/>
    <cellStyle name="Zvýraznění 4 5" xfId="3245"/>
    <cellStyle name="Zvýraznění 5 2" xfId="3246"/>
    <cellStyle name="Zvýraznění 5 2 2" xfId="3247"/>
    <cellStyle name="Zvýraznění 5 2 3" xfId="3248"/>
    <cellStyle name="Zvýraznění 5 2 4" xfId="3249"/>
    <cellStyle name="Zvýraznění 5 2 5" xfId="3250"/>
    <cellStyle name="Zvýraznění 5 2 6" xfId="3251"/>
    <cellStyle name="Zvýraznění 5 3" xfId="3252"/>
    <cellStyle name="Zvýraznění 5 3 2" xfId="3253"/>
    <cellStyle name="Zvýraznění 5 4" xfId="3254"/>
    <cellStyle name="Zvýraznění 6 2" xfId="3255"/>
    <cellStyle name="Zvýraznění 6 2 2" xfId="3256"/>
    <cellStyle name="Zvýraznění 6 2 3" xfId="3257"/>
    <cellStyle name="Zvýraznění 6 2 4" xfId="3258"/>
    <cellStyle name="Zvýraznění 6 2 5" xfId="3259"/>
    <cellStyle name="Zvýraznění 6 2 6" xfId="3260"/>
    <cellStyle name="Zvýraznění 6 3" xfId="3261"/>
    <cellStyle name="Zvýraznění 6 3 2" xfId="3262"/>
    <cellStyle name="Zvýraznění 6 4" xfId="3263"/>
    <cellStyle name="Zvýraznění 6 4 2" xfId="3264"/>
    <cellStyle name="Zvýraznění 6 5" xfId="3265"/>
    <cellStyle name="Zvýraznenie1" xfId="3266"/>
    <cellStyle name="Zvýraznenie2" xfId="3267"/>
    <cellStyle name="Zvýraznenie3" xfId="3268"/>
    <cellStyle name="Zvýraznenie4" xfId="3269"/>
    <cellStyle name="Zvýraznenie5" xfId="3270"/>
    <cellStyle name="Zvýraznenie6" xfId="3271"/>
    <cellStyle name="千位[0]_laroux" xfId="3272"/>
    <cellStyle name="千位_laroux" xfId="3273"/>
    <cellStyle name="千分位[0]_laroux" xfId="3274"/>
    <cellStyle name="千分位_laroux" xfId="3275"/>
    <cellStyle name="常规_~0053317" xfId="3276"/>
    <cellStyle name="普通_laroux" xfId="327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dklady%20CD\Jesen&#237;k%20WELLNESS%20CENTRUM%20(100817\V&#253;kaz%20v&#253;m&#283;r\V&#253;kaz%20v&#253;m&#283;r%20stavba\SO_Stavebn&#237;%20objekty\DVD_SO02_&#218;T_Rozpo&#269;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reditel\Dokumenty\Tecont\Nabidky\2008\08040410_FMZTrebicAhold_Outulny\elektromont\rozpocet_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p&#345;&#237;prava\AKCE%202009%20-%20AKTUALNI\V&#352;B-TUO%20Nov&#225;%20budova%20FEI\004...V&#253;kazy%20v&#253;m&#283;r\VV%20-%20origin&#225;l\VSB_TUO_VV_FINA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etra\Akce\Nabidky\2016\1608100_MShalaKurim_PKS_______________________24.6\VV_Snezka_popt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Schr&#225;nky\Pavel%20Vrz&#225;k\Cen&#237;ky\konfigur&#225;tor%20MC6501%20verze%2011.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Excel\DATA2009\Kalkulace\CZ_Plast\RS150_novy\Rozpocty\Excel\DATA2008\Kalkulace\CZ_Plast\CZ_Pl_kveten_BJ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public\OldC\Z%20Desktopu\Babylon\Babylo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6_0198_10_H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etra\Akce\Nabidky\2016\1608100_MShalaKurim_PKS_______________________24.6\(POP)V&#237;ce&#250;&#269;elov_a%20Chodov&#283;,%20elektro-MaR,%20TECONT%20s.%20r.%20o.(CZ60113758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ab&#237;dky\Nabidky\vzory%20pro%20SK\NETmont\Odberatelia\ALEXIA\Rozpocty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Documents%20and%20Settings\honcik\Local%20Settings\Temporary%20Internet%20Files\OLK2\Rozpo&#269;et%20-%20Rezidence%20Eli&#353;ka%20090729%20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Documents%20and%20Settings\p14\Local%20Settings\Temp\&#352;t&#283;p&#225;n\cenov&#253;%20dokument%20vzor%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dklady%20CD\Jesen&#237;k%20WELLNESS%20CENTRUM%20(100817\V&#253;kaz%20v&#253;m&#283;r\V&#253;kaz%20v&#253;m&#283;r%20stavba\SO_Stavebn&#237;%20objekty\SO%2002-4%20zt%20rozpo&#269;et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Local%20Settings\Temporary%20Internet%20Files\OLK10\Temaline_order_4%205_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kty_abecedne\Users\reditel\Documents\Tecont\Nabidky\2017\1701004_DirectMedia_Skyscraper______________30.1\skyscraper\SO01.MaR_V&#253;kaz%20v&#253;m&#283;r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odklady%20CD\Jesen&#237;k%20WELLNESS%20CENTRUM%20(100817\V&#253;kaz%20v&#253;m&#283;r\V&#253;kaz%20v&#253;m&#283;r%20stavba\SO_Stavebn&#237;%20objekty\besenova\Franti&#353;kovy%20L&#225;zn&#283;%20%20CZ%205ab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etra\Akce\Nabidky\2016\1608100_MShalaKurim_PKS_______________________24.6\VV_soupis_ceska_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7_0198_20_HO+F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Documents%20and%20Settings\reditel\Dokumenty\Tecont\Nabidky\2010\10010010_DSVelkeMezirici_PKS\stavby\DOCUME~1\ADMINI~1\LOCALS~1\Temp\Pra&#382;sk&#225;%20konzervato&#345;%20koncertn&#237;%20s&#225;l%20RO%20final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tin\Technick&#253;%20&#250;sek\_Corbada%20Terasy%20Jihlava,&#352;kol.st&#345;edisko\Cena\Corbada%20&#353;kol%20-%20Cena%20PKS%20100209%200926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SMID-AKCE\Nabidky\vzory%20pro%20SK\NETmont\Odberatelia\ALEXIA\Rozpocty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etra\Akce\Nabidky\2016\1608100_MShalaKurim_PKS_______________________24.6\12_09_07\Trinec_SO02_roz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chodbm\Obchod_E\nab&#237;dky%202002\Elektro%20Brno\MOU%20Brno\PET\K%20SO%20001%20Adaptace%20prostor%20pro%20um&#237;s.%20vy&#353;.%20PE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tecont\EXCEL\Projekt\Saldova\N&#225;vrh%20struktury-z%2008082006-coude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Desktop\go%20to\020Zak&#225;zky\RFE\Kalkulace\02_Aktualizace%2017.10.06\Kalkulace\02_RFE%20SO01_17.10.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lavni\dokumenty\Documents%20and%20Settings\reditel\Dokumenty\Tecont\Nabidky\2008\08040410_FMZTrebicAhold_Outulny\elektromont\rozpocet_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6\259_06%20-%20Radio%20svobodn&#225;%20Evropa%20-%20RFE\Nab&#237;dka\Nab&#237;dka%20S0101%2017.10.06%20Spectru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C4" t="str">
            <v>Souhrnný rozpočet</v>
          </cell>
        </row>
        <row r="6">
          <cell r="C6" t="str">
            <v>VŠB - TUO Nová budova fakulty elektrotechniky a informatiky</v>
          </cell>
        </row>
      </sheetData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"/>
      <sheetName val="cost plan"/>
      <sheetName val="SO 01"/>
      <sheetName val="SO 02 - 2"/>
      <sheetName val="SO 02 - 3"/>
      <sheetName val="SO 02 - 4"/>
      <sheetName val="Výpis zárubní výplní a doplnku"/>
      <sheetName val="COVER (2)"/>
      <sheetName val="4PP"/>
      <sheetName val="3PP"/>
      <sheetName val="2PP"/>
      <sheetName val="1PP"/>
      <sheetName val="1NP"/>
      <sheetName val="2NP"/>
      <sheetName val="3NP"/>
      <sheetName val="4NP"/>
      <sheetName val="5NP"/>
      <sheetName val="6NP"/>
      <sheetName val="SO 02 - 5"/>
      <sheetName val="original data EXL"/>
      <sheetName val="COVER"/>
      <sheetName val="SO 02-OBJEKT- SPOLEČNÉ"/>
      <sheetName val="SO 02-OBJEKT A"/>
      <sheetName val="SO 02-OBJEKT B"/>
      <sheetName val="SO 02-OBJEKT C"/>
      <sheetName val="SO 02-OBJEKT D"/>
      <sheetName val="SO 02 - 6"/>
      <sheetName val="SO 02 - 7"/>
      <sheetName val="SO 02 - 8"/>
      <sheetName val="SO 02 - 8 (2)"/>
      <sheetName val="E.S.E. - HELITA"/>
      <sheetName val="Soupis položek+"/>
      <sheetName val="TS Výkaz výměr"/>
      <sheetName val="SO 03"/>
      <sheetName val="SO 10"/>
      <sheetName val="SO 11"/>
      <sheetName val="SO 12"/>
      <sheetName val="SO 13"/>
      <sheetName val="SO 14"/>
      <sheetName val="SO 15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 Enreg"/>
      <sheetName val="Input_data_L1"/>
      <sheetName val="Input_data_L2"/>
      <sheetName val="Návod"/>
      <sheetName val="INPUT_DATA"/>
      <sheetName val="MATERIEL"/>
      <sheetName val="MC6501L_L1"/>
      <sheetName val="MC6501L_L2"/>
      <sheetName val="MC6501L"/>
      <sheetName val="Boxes_diagram_L1"/>
      <sheetName val="Boxes_diagram_L2"/>
      <sheetName val="BOXES_DIAGRAM"/>
      <sheetName val="NABIDKA"/>
      <sheetName val="Ceník příslušenství"/>
      <sheetName val="Module2"/>
      <sheetName val="Module3"/>
      <sheetName val="Module4"/>
      <sheetName val="Module1"/>
      <sheetName val="Dialog1"/>
      <sheetName val="Module5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BJ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votní rozpočet"/>
      <sheetName val="První etapa-jednotlivé položky"/>
      <sheetName val="Kalkulace první etapy"/>
      <sheetName val="Předběžná kalkulace Babylon 1-3"/>
    </sheetNames>
    <sheetDataSet>
      <sheetData sheetId="0"/>
      <sheetData sheetId="1"/>
      <sheetData sheetId="2">
        <row r="1">
          <cell r="E1">
            <v>1.18</v>
          </cell>
        </row>
      </sheetData>
      <sheetData sheetId="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 1"/>
      <sheetName val="Moduly 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távkový dopis"/>
      <sheetName val="Poptávané položky"/>
      <sheetName val="Rekapitulace"/>
    </sheetNames>
    <sheetDataSet>
      <sheetData sheetId="0">
        <row r="2">
          <cell r="A2" t="str">
            <v>DOCGUID</v>
          </cell>
          <cell r="B2" t="str">
            <v>{26D8064E-8971-4D61-B350-9E3170B3BD80}</v>
          </cell>
          <cell r="D2" t="str">
            <v>elektro-MaR</v>
          </cell>
        </row>
        <row r="3">
          <cell r="A3" t="str">
            <v>PROGUID</v>
          </cell>
          <cell r="B3" t="str">
            <v>{94512EFB-4715-4865-BF8B-AB8FEC485395}</v>
          </cell>
          <cell r="D3" t="str">
            <v>CZK</v>
          </cell>
        </row>
        <row r="4">
          <cell r="A4" t="str">
            <v>VERID</v>
          </cell>
          <cell r="B4">
            <v>1</v>
          </cell>
        </row>
      </sheetData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- investor"/>
      <sheetName val="Rekapitulace"/>
      <sheetName val="Rozpočet"/>
      <sheetName val="Subdodávky"/>
      <sheetName val="Sazby"/>
      <sheetName val="ZS"/>
      <sheetName val="Financování"/>
      <sheetName val="konf"/>
      <sheetName val="Volba_rekap"/>
      <sheetName val="Schema_rozp"/>
    </sheetNames>
    <sheetDataSet>
      <sheetData sheetId="0" refreshError="1"/>
      <sheetData sheetId="1"/>
      <sheetData sheetId="2" refreshError="1"/>
      <sheetData sheetId="3">
        <row r="5">
          <cell r="E5">
            <v>0</v>
          </cell>
        </row>
        <row r="8">
          <cell r="D8" t="str">
            <v>Novák-j</v>
          </cell>
          <cell r="E8">
            <v>5</v>
          </cell>
        </row>
        <row r="9">
          <cell r="D9" t="str">
            <v>Novák</v>
          </cell>
          <cell r="E9">
            <v>12</v>
          </cell>
        </row>
        <row r="10">
          <cell r="D10" t="str">
            <v>D6</v>
          </cell>
          <cell r="E10">
            <v>10</v>
          </cell>
        </row>
        <row r="11">
          <cell r="D11" t="str">
            <v>D6-B</v>
          </cell>
          <cell r="E11">
            <v>10</v>
          </cell>
        </row>
        <row r="12">
          <cell r="D12" t="str">
            <v>D6-Š</v>
          </cell>
          <cell r="E12">
            <v>10</v>
          </cell>
        </row>
        <row r="13">
          <cell r="D13" t="str">
            <v>D6-V</v>
          </cell>
        </row>
        <row r="14">
          <cell r="D14" t="str">
            <v>YIT</v>
          </cell>
          <cell r="E14">
            <v>12</v>
          </cell>
        </row>
        <row r="15">
          <cell r="D15" t="str">
            <v>Afcon</v>
          </cell>
          <cell r="E15">
            <v>12</v>
          </cell>
        </row>
        <row r="17">
          <cell r="D17" t="str">
            <v>dols</v>
          </cell>
          <cell r="E17">
            <v>5</v>
          </cell>
        </row>
        <row r="18">
          <cell r="D18" t="str">
            <v>Internorm</v>
          </cell>
          <cell r="E18">
            <v>5</v>
          </cell>
        </row>
        <row r="19">
          <cell r="D19" t="str">
            <v>hook</v>
          </cell>
          <cell r="E19">
            <v>5</v>
          </cell>
        </row>
        <row r="20">
          <cell r="D20" t="str">
            <v>albo</v>
          </cell>
          <cell r="E20">
            <v>5</v>
          </cell>
        </row>
        <row r="21">
          <cell r="D21" t="str">
            <v>alumil</v>
          </cell>
          <cell r="E21">
            <v>5</v>
          </cell>
        </row>
        <row r="23">
          <cell r="D23" t="str">
            <v>ador</v>
          </cell>
          <cell r="E23">
            <v>5</v>
          </cell>
        </row>
        <row r="24">
          <cell r="D24" t="str">
            <v>Hasil</v>
          </cell>
          <cell r="E24">
            <v>5</v>
          </cell>
        </row>
        <row r="25">
          <cell r="D25" t="str">
            <v>trido</v>
          </cell>
          <cell r="E25">
            <v>5</v>
          </cell>
        </row>
        <row r="26">
          <cell r="D26" t="str">
            <v>sapeli</v>
          </cell>
          <cell r="E26">
            <v>0</v>
          </cell>
        </row>
        <row r="28">
          <cell r="D28" t="str">
            <v>Ebal</v>
          </cell>
          <cell r="E28">
            <v>8</v>
          </cell>
        </row>
        <row r="29">
          <cell r="D29" t="str">
            <v>Dozna</v>
          </cell>
          <cell r="E29">
            <v>8</v>
          </cell>
        </row>
        <row r="30">
          <cell r="D30" t="str">
            <v>Walcov</v>
          </cell>
          <cell r="E30">
            <v>10</v>
          </cell>
        </row>
        <row r="31">
          <cell r="D31" t="str">
            <v>Walcok</v>
          </cell>
          <cell r="E31">
            <v>10</v>
          </cell>
        </row>
        <row r="32">
          <cell r="D32" t="str">
            <v>CZ Tep</v>
          </cell>
          <cell r="E32">
            <v>12</v>
          </cell>
        </row>
        <row r="33">
          <cell r="D33" t="str">
            <v>Green</v>
          </cell>
          <cell r="E33">
            <v>12</v>
          </cell>
        </row>
        <row r="34">
          <cell r="D34" t="str">
            <v>Flod</v>
          </cell>
          <cell r="E34">
            <v>10</v>
          </cell>
        </row>
        <row r="35">
          <cell r="D35" t="str">
            <v>Carrot Euro</v>
          </cell>
          <cell r="E35">
            <v>0</v>
          </cell>
        </row>
        <row r="36">
          <cell r="D36" t="str">
            <v>Kone</v>
          </cell>
          <cell r="E36">
            <v>5</v>
          </cell>
        </row>
        <row r="37">
          <cell r="D37" t="str">
            <v>Bplast</v>
          </cell>
          <cell r="E37">
            <v>-5</v>
          </cell>
        </row>
        <row r="38">
          <cell r="D38" t="str">
            <v>Altech</v>
          </cell>
          <cell r="E38">
            <v>0</v>
          </cell>
        </row>
        <row r="39">
          <cell r="D39" t="str">
            <v>Čekov</v>
          </cell>
        </row>
        <row r="40">
          <cell r="D40" t="str">
            <v>solo</v>
          </cell>
        </row>
        <row r="41">
          <cell r="D41" t="str">
            <v>farrao</v>
          </cell>
          <cell r="E41">
            <v>4</v>
          </cell>
        </row>
        <row r="42">
          <cell r="D42" t="str">
            <v>Afc-sil</v>
          </cell>
          <cell r="E42">
            <v>3</v>
          </cell>
        </row>
        <row r="43">
          <cell r="D43" t="str">
            <v>mspraha</v>
          </cell>
          <cell r="E43">
            <v>8</v>
          </cell>
        </row>
        <row r="44">
          <cell r="D44" t="str">
            <v>Afc-slb</v>
          </cell>
          <cell r="E44">
            <v>3</v>
          </cell>
        </row>
        <row r="45">
          <cell r="D45" t="str">
            <v>hrad-EPS</v>
          </cell>
          <cell r="E45">
            <v>5</v>
          </cell>
        </row>
        <row r="46">
          <cell r="D46" t="str">
            <v>sauter</v>
          </cell>
          <cell r="E46">
            <v>0</v>
          </cell>
        </row>
        <row r="47">
          <cell r="D47" t="str">
            <v>afcon-EPS</v>
          </cell>
          <cell r="E47">
            <v>0</v>
          </cell>
        </row>
        <row r="48">
          <cell r="D48" t="str">
            <v>afcon-EZS</v>
          </cell>
        </row>
        <row r="49">
          <cell r="D49" t="str">
            <v>afc-cctv</v>
          </cell>
        </row>
        <row r="50">
          <cell r="D50" t="str">
            <v>Rýdl</v>
          </cell>
        </row>
        <row r="51">
          <cell r="D51" t="str">
            <v>Nevšímal</v>
          </cell>
        </row>
        <row r="52">
          <cell r="D52" t="str">
            <v>Ecophon</v>
          </cell>
        </row>
        <row r="54">
          <cell r="D54" t="str">
            <v>Albet</v>
          </cell>
        </row>
        <row r="55">
          <cell r="D55" t="str">
            <v>IBC</v>
          </cell>
        </row>
        <row r="57">
          <cell r="D57" t="str">
            <v>fox</v>
          </cell>
          <cell r="E57">
            <v>7</v>
          </cell>
        </row>
        <row r="58">
          <cell r="D58" t="str">
            <v>Benovič</v>
          </cell>
          <cell r="E58">
            <v>5</v>
          </cell>
        </row>
        <row r="59">
          <cell r="D59" t="str">
            <v>D7</v>
          </cell>
        </row>
        <row r="60">
          <cell r="D60" t="str">
            <v>sleva</v>
          </cell>
        </row>
        <row r="65">
          <cell r="D65" t="str">
            <v>D3-dem</v>
          </cell>
          <cell r="E65">
            <v>12</v>
          </cell>
        </row>
        <row r="66">
          <cell r="D66" t="str">
            <v>D3-dveř</v>
          </cell>
          <cell r="E66">
            <v>0</v>
          </cell>
        </row>
        <row r="67">
          <cell r="D67" t="str">
            <v>D3-top</v>
          </cell>
          <cell r="E67">
            <v>10</v>
          </cell>
        </row>
        <row r="68">
          <cell r="D68" t="str">
            <v>D3-vzt</v>
          </cell>
          <cell r="E68">
            <v>12</v>
          </cell>
        </row>
        <row r="69">
          <cell r="D69" t="str">
            <v>D3-vztp</v>
          </cell>
          <cell r="E69">
            <v>12</v>
          </cell>
        </row>
        <row r="70">
          <cell r="D70" t="str">
            <v>D3-klim</v>
          </cell>
          <cell r="E70">
            <v>12</v>
          </cell>
        </row>
        <row r="71">
          <cell r="D71" t="str">
            <v>D3-výk</v>
          </cell>
        </row>
        <row r="72">
          <cell r="D72" t="str">
            <v>D3-hydro</v>
          </cell>
          <cell r="E72">
            <v>10</v>
          </cell>
        </row>
        <row r="73">
          <cell r="D73" t="str">
            <v>D3-zdivo</v>
          </cell>
          <cell r="E73">
            <v>14</v>
          </cell>
        </row>
        <row r="74">
          <cell r="D74" t="str">
            <v>D3-sdk</v>
          </cell>
        </row>
        <row r="75">
          <cell r="D75" t="str">
            <v>D3-pov</v>
          </cell>
          <cell r="E75">
            <v>5</v>
          </cell>
        </row>
        <row r="76">
          <cell r="D76" t="str">
            <v>D3-podl</v>
          </cell>
        </row>
        <row r="77">
          <cell r="D77" t="str">
            <v>D3-nášl</v>
          </cell>
          <cell r="E77">
            <v>5</v>
          </cell>
        </row>
        <row r="78">
          <cell r="D78" t="str">
            <v>D3-střeš</v>
          </cell>
          <cell r="E78">
            <v>5</v>
          </cell>
        </row>
        <row r="79">
          <cell r="D79" t="str">
            <v>D3-fas</v>
          </cell>
        </row>
        <row r="80">
          <cell r="D80" t="str">
            <v>D3-okna</v>
          </cell>
          <cell r="E80">
            <v>5</v>
          </cell>
        </row>
        <row r="81">
          <cell r="D81" t="str">
            <v>D3-zám</v>
          </cell>
          <cell r="E81">
            <v>10</v>
          </cell>
        </row>
        <row r="82">
          <cell r="D82" t="str">
            <v>D3-klem</v>
          </cell>
        </row>
        <row r="83">
          <cell r="D83" t="str">
            <v>D3-po</v>
          </cell>
          <cell r="E83">
            <v>5</v>
          </cell>
        </row>
        <row r="84">
          <cell r="D84" t="str">
            <v>D3-elpř</v>
          </cell>
        </row>
        <row r="85">
          <cell r="D85" t="str">
            <v>D3-kom</v>
          </cell>
        </row>
        <row r="86">
          <cell r="D86" t="str">
            <v>D3-přsp</v>
          </cell>
        </row>
        <row r="87">
          <cell r="D87" t="str">
            <v>D3-zák</v>
          </cell>
        </row>
        <row r="88">
          <cell r="D88" t="str">
            <v>D3-bet</v>
          </cell>
        </row>
        <row r="89">
          <cell r="D89" t="str">
            <v>D3-horko</v>
          </cell>
        </row>
        <row r="90">
          <cell r="D90" t="str">
            <v>D3-zem</v>
          </cell>
        </row>
        <row r="91">
          <cell r="D91" t="str">
            <v>d3-ploch</v>
          </cell>
        </row>
        <row r="92">
          <cell r="D92" t="str">
            <v>D3-přel</v>
          </cell>
        </row>
        <row r="93">
          <cell r="D93" t="str">
            <v>D3-baz</v>
          </cell>
        </row>
        <row r="94">
          <cell r="D94" t="str">
            <v>D3-MaR</v>
          </cell>
        </row>
        <row r="95">
          <cell r="D95" t="str">
            <v>D3-EPS</v>
          </cell>
          <cell r="E95">
            <v>10</v>
          </cell>
        </row>
        <row r="96">
          <cell r="D96" t="str">
            <v>D3-VHZ</v>
          </cell>
          <cell r="E96">
            <v>10</v>
          </cell>
        </row>
        <row r="97">
          <cell r="D97" t="str">
            <v>D3-ocel</v>
          </cell>
          <cell r="E97">
            <v>2</v>
          </cell>
        </row>
        <row r="98">
          <cell r="D98" t="str">
            <v>D3-sil</v>
          </cell>
          <cell r="E98">
            <v>7</v>
          </cell>
        </row>
        <row r="99">
          <cell r="D99" t="str">
            <v>D3-pod</v>
          </cell>
        </row>
        <row r="100">
          <cell r="D100" t="str">
            <v>D3-vywe</v>
          </cell>
        </row>
        <row r="101">
          <cell r="D101" t="str">
            <v>D3-bal</v>
          </cell>
        </row>
        <row r="102">
          <cell r="D102" t="str">
            <v>D3-sdkk</v>
          </cell>
          <cell r="E102">
            <v>4</v>
          </cell>
        </row>
        <row r="103">
          <cell r="D103" t="str">
            <v>D3-shz</v>
          </cell>
          <cell r="E103">
            <v>0</v>
          </cell>
        </row>
        <row r="105">
          <cell r="D105" t="str">
            <v>INV</v>
          </cell>
          <cell r="E105">
            <v>0</v>
          </cell>
        </row>
        <row r="106">
          <cell r="D106" t="str">
            <v>pps</v>
          </cell>
          <cell r="E106">
            <v>9.3468287593943131</v>
          </cell>
        </row>
        <row r="107">
          <cell r="D107" t="str">
            <v>D3-ZTI</v>
          </cell>
          <cell r="E107">
            <v>0</v>
          </cell>
        </row>
        <row r="108">
          <cell r="D108" t="str">
            <v>mat</v>
          </cell>
          <cell r="E108">
            <v>0</v>
          </cell>
        </row>
      </sheetData>
      <sheetData sheetId="4">
        <row r="31">
          <cell r="M31" t="str">
            <v>a</v>
          </cell>
        </row>
        <row r="32">
          <cell r="M32" t="str">
            <v>a</v>
          </cell>
        </row>
      </sheetData>
      <sheetData sheetId="5"/>
      <sheetData sheetId="6" refreshError="1"/>
      <sheetData sheetId="7">
        <row r="17">
          <cell r="B17">
            <v>2</v>
          </cell>
        </row>
      </sheetData>
      <sheetData sheetId="8" refreshError="1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dum A"/>
      <sheetName val="dum B"/>
      <sheetName val="dum C"/>
      <sheetName val="Hrubá"/>
      <sheetName val="Místnosti"/>
      <sheetName val="Povrchy"/>
      <sheetName val="Tabulky"/>
      <sheetName val="Piloty"/>
      <sheetName val="Kritéria"/>
    </sheetNames>
    <sheetDataSet>
      <sheetData sheetId="0"/>
      <sheetData sheetId="1"/>
      <sheetData sheetId="2"/>
      <sheetData sheetId="3"/>
      <sheetData sheetId="4">
        <row r="11">
          <cell r="G11">
            <v>129.1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6">
          <cell r="G6">
            <v>0</v>
          </cell>
        </row>
        <row r="30">
          <cell r="C30">
            <v>19</v>
          </cell>
        </row>
        <row r="32">
          <cell r="C32">
            <v>0</v>
          </cell>
        </row>
      </sheetData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ardware"/>
      <sheetName val="SoftwareOptions"/>
      <sheetName val="SpareParts"/>
      <sheetName val="Fogli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Demo_Case</v>
          </cell>
          <cell r="B2">
            <v>2850</v>
          </cell>
          <cell r="C2" t="str">
            <v>Demo suitcase including: TS_TA13; TS_AC01; TK_C03; TK_D27; TK_S013; TK_S013; HID Miniprox; 110/220V-&gt; 12V transformer.</v>
          </cell>
        </row>
        <row r="3">
          <cell r="A3" t="str">
            <v>TK_C01</v>
          </cell>
          <cell r="B3">
            <v>395</v>
          </cell>
          <cell r="C3" t="str">
            <v>Compact terminal. Magnetic reader, 16x2 LCD, numeric keypad and 2 digital inputs/2 digital outputs.To be connected to TS_AC01.</v>
          </cell>
          <cell r="D3">
            <v>1.7</v>
          </cell>
        </row>
        <row r="4">
          <cell r="A4" t="str">
            <v>TK_C03</v>
          </cell>
          <cell r="B4">
            <v>450</v>
          </cell>
          <cell r="C4" t="str">
            <v>Compact terminal. HID proximity reader, 16x2 LCD, numeric keypad and two digital inputs/outputs.To be connected to TS_AC01.</v>
          </cell>
          <cell r="D4">
            <v>1.8</v>
          </cell>
        </row>
        <row r="5">
          <cell r="A5" t="str">
            <v>TK_L19</v>
          </cell>
          <cell r="B5">
            <v>155</v>
          </cell>
          <cell r="C5" t="str">
            <v>Mullion style HID reader</v>
          </cell>
          <cell r="D5">
            <v>2</v>
          </cell>
        </row>
        <row r="6">
          <cell r="A6" t="str">
            <v>TK_L12</v>
          </cell>
          <cell r="B6">
            <v>205</v>
          </cell>
          <cell r="C6" t="str">
            <v>Mullion style ISO 14443A/B reader</v>
          </cell>
          <cell r="D6">
            <v>2</v>
          </cell>
        </row>
        <row r="7">
          <cell r="A7" t="str">
            <v>TK_C21</v>
          </cell>
          <cell r="B7">
            <v>92</v>
          </cell>
          <cell r="C7" t="str">
            <v>Digital I/O module. 4 supervised inputs and 4 open collector outputs.To be connected to TS_AC01.</v>
          </cell>
          <cell r="D7">
            <v>0.7</v>
          </cell>
        </row>
        <row r="8">
          <cell r="A8" t="str">
            <v>TEMA_ID</v>
          </cell>
          <cell r="B8">
            <v>2000</v>
          </cell>
          <cell r="C8" t="str">
            <v>Temaline Intrusion Panel, with embedded 16 I/O, management of up to 56 external I/O modules for a total of 240 detectors managed. No battery included.</v>
          </cell>
        </row>
        <row r="9">
          <cell r="A9" t="str">
            <v>TK_C21ID</v>
          </cell>
          <cell r="B9">
            <v>130</v>
          </cell>
          <cell r="C9" t="str">
            <v>LonWorks digital I/O Module. Module for 4 supervised (4 status) input signals and 4 open collector outputs. To be connected to Tema_ID panel</v>
          </cell>
        </row>
        <row r="10">
          <cell r="A10" t="str">
            <v>TK_D01</v>
          </cell>
          <cell r="B10">
            <v>480</v>
          </cell>
          <cell r="C10" t="str">
            <v>Modular terminal with magnetic reader,  16x2 LCD with 4 function keys.To be connected to TS_AC01.</v>
          </cell>
          <cell r="D10">
            <v>2.2999999999999998</v>
          </cell>
        </row>
        <row r="11">
          <cell r="A11" t="str">
            <v>TK_D013</v>
          </cell>
          <cell r="B11">
            <v>425</v>
          </cell>
          <cell r="C11" t="str">
            <v>Modular terminal with Wiegand interface, 16x2 LCD with 4 function keys.To be connected to TS_AC01.</v>
          </cell>
          <cell r="D11">
            <v>2.5499999999999998</v>
          </cell>
        </row>
        <row r="12">
          <cell r="A12" t="str">
            <v>TK_D014</v>
          </cell>
          <cell r="B12">
            <v>425</v>
          </cell>
          <cell r="C12" t="str">
            <v>Modular terminal with Wiegand interface with I/O, 16x2 LCD with 4 function keys.To be connected to TS_AC01.</v>
          </cell>
          <cell r="D12">
            <v>2.8</v>
          </cell>
        </row>
        <row r="13">
          <cell r="A13" t="str">
            <v>TK_D07</v>
          </cell>
          <cell r="B13">
            <v>505</v>
          </cell>
          <cell r="C13" t="str">
            <v>Modular terminal with HID proximity reader, 16x2 LCD with 4 function keys. To be connected to TS_AC01.</v>
          </cell>
          <cell r="D13">
            <v>2.7</v>
          </cell>
        </row>
        <row r="14">
          <cell r="A14" t="str">
            <v>TK_D21</v>
          </cell>
          <cell r="B14">
            <v>600</v>
          </cell>
          <cell r="C14" t="str">
            <v>Modular terminal with magnetic reader, graphic LCD (20x40 chracters) with 14 function keys.To be connected to TS_AC01.</v>
          </cell>
          <cell r="D14">
            <v>5.6</v>
          </cell>
        </row>
        <row r="15">
          <cell r="A15" t="str">
            <v>TK_D213</v>
          </cell>
          <cell r="B15">
            <v>495</v>
          </cell>
          <cell r="C15" t="str">
            <v>Modular terminal with Wiegand interface, graphic LCD (20x40 chracters) with 14 function keys.To be connected to TS_AC01.</v>
          </cell>
          <cell r="D15">
            <v>5.4099999999999993</v>
          </cell>
        </row>
        <row r="16">
          <cell r="A16" t="str">
            <v>TK_D214</v>
          </cell>
          <cell r="B16">
            <v>495</v>
          </cell>
          <cell r="C16" t="str">
            <v>Modular terminal with Wiegand interface with I/O, graphic LCD (20x40 chracters) with 14 function keys.To be connected to TS_AC01.</v>
          </cell>
          <cell r="D16">
            <v>6.2</v>
          </cell>
        </row>
        <row r="17">
          <cell r="A17" t="str">
            <v>TK_D27</v>
          </cell>
          <cell r="B17">
            <v>630</v>
          </cell>
          <cell r="C17" t="str">
            <v>Modular terminal with HID proximity reader, graphic LCD with 14 function keys. To be connected to TS_AC01.</v>
          </cell>
          <cell r="D17">
            <v>6</v>
          </cell>
        </row>
        <row r="18">
          <cell r="A18" t="str">
            <v>TK_S01</v>
          </cell>
          <cell r="B18">
            <v>195</v>
          </cell>
          <cell r="C18" t="str">
            <v>Magnetic reader for second track ISO –ABA cards. To be connected to TS_AC01.</v>
          </cell>
          <cell r="D18">
            <v>0.4</v>
          </cell>
        </row>
        <row r="19">
          <cell r="A19" t="str">
            <v>TK_S012</v>
          </cell>
          <cell r="B19">
            <v>290</v>
          </cell>
          <cell r="C19" t="str">
            <v>Mifare Reader</v>
          </cell>
        </row>
        <row r="20">
          <cell r="A20" t="str">
            <v>TK_S013</v>
          </cell>
          <cell r="B20">
            <v>170</v>
          </cell>
          <cell r="C20" t="str">
            <v>Wiegand Interface. To be connected to TS_AC01</v>
          </cell>
          <cell r="D20">
            <v>0.8</v>
          </cell>
        </row>
        <row r="21">
          <cell r="A21" t="str">
            <v>TK_S014</v>
          </cell>
          <cell r="B21">
            <v>127</v>
          </cell>
          <cell r="C21" t="str">
            <v>Double Wiegand Interface with I/O. To be connected to TS_AC01</v>
          </cell>
          <cell r="D21">
            <v>0.9</v>
          </cell>
        </row>
        <row r="22">
          <cell r="A22" t="str">
            <v>TK_S07</v>
          </cell>
          <cell r="B22">
            <v>220</v>
          </cell>
          <cell r="C22" t="str">
            <v>Proximity reader for HID cards. To be connected to TS_AC01. NO LONGER AVAILABLE, It's substituted by TK_S019</v>
          </cell>
          <cell r="D22">
            <v>0.8</v>
          </cell>
        </row>
        <row r="23">
          <cell r="A23" t="str">
            <v>TK_S019</v>
          </cell>
          <cell r="B23">
            <v>220</v>
          </cell>
          <cell r="C23" t="str">
            <v>Proximity reader for HID cards. To be connected to TS_AC01. Substitutes the TK_S07.</v>
          </cell>
          <cell r="D23">
            <v>1.5</v>
          </cell>
        </row>
        <row r="24">
          <cell r="A24" t="str">
            <v>TK_S31</v>
          </cell>
          <cell r="B24">
            <v>185</v>
          </cell>
          <cell r="C24" t="str">
            <v>Numeric keypad. To be connected to TS_AC01.</v>
          </cell>
          <cell r="D24">
            <v>0.4</v>
          </cell>
        </row>
        <row r="25">
          <cell r="A25" t="str">
            <v>TK_T01</v>
          </cell>
          <cell r="B25">
            <v>585</v>
          </cell>
          <cell r="C25" t="str">
            <v>Modular terminal with magnetic reader, numeric keypad and 16x2 LCD with 4 function keys. To be connected to TS_AC01.</v>
          </cell>
          <cell r="D25">
            <v>2.7</v>
          </cell>
        </row>
        <row r="26">
          <cell r="A26" t="str">
            <v>TK_T013</v>
          </cell>
          <cell r="B26">
            <v>595</v>
          </cell>
          <cell r="C26" t="str">
            <v>Modular terminal with Wiegand interface, with numeric keypad, 16x2 LCD with 4 function keys.To be connected to TS_AC01.</v>
          </cell>
          <cell r="D26">
            <v>3.15</v>
          </cell>
        </row>
        <row r="27">
          <cell r="A27" t="str">
            <v>TK_T014</v>
          </cell>
          <cell r="B27">
            <v>595</v>
          </cell>
          <cell r="C27" t="str">
            <v>Modular terminal with Wiegand interface with I/O, with numeric keypad, 16x2 LCD with 4 function keys.To be connected to TS_AC01.</v>
          </cell>
          <cell r="D27">
            <v>3.3</v>
          </cell>
        </row>
        <row r="28">
          <cell r="A28" t="str">
            <v>TK_T07</v>
          </cell>
          <cell r="B28">
            <v>610</v>
          </cell>
          <cell r="C28" t="str">
            <v>Modular terminal with HID proximity reader, numeric keypad and 16x2 LCD with 4 function keys. To be connected to TS_AC01.</v>
          </cell>
          <cell r="D28">
            <v>3.1</v>
          </cell>
        </row>
        <row r="29">
          <cell r="A29" t="str">
            <v>TP_U01</v>
          </cell>
          <cell r="B29">
            <v>300</v>
          </cell>
          <cell r="C29" t="str">
            <v>Power supply for Temaline devices. 10Watt/12Volts output with battery (included). 4 hours autonomy.</v>
          </cell>
        </row>
        <row r="30">
          <cell r="A30" t="str">
            <v>TP_U03</v>
          </cell>
          <cell r="B30">
            <v>675</v>
          </cell>
          <cell r="C30" t="str">
            <v>Power supply for Temaline devices. 10Watt/12Volts output with battery (included). 4 hours autonomy.</v>
          </cell>
        </row>
        <row r="31">
          <cell r="A31" t="str">
            <v>TP_U04</v>
          </cell>
          <cell r="B31">
            <v>175</v>
          </cell>
          <cell r="C31" t="str">
            <v>LonWorks Intelligent power supply controller. Allows the usage of external power supply as Temaline devices</v>
          </cell>
        </row>
        <row r="32">
          <cell r="A32" t="str">
            <v>TS_AC01</v>
          </cell>
          <cell r="B32">
            <v>535</v>
          </cell>
          <cell r="C32" t="str">
            <v>TemaServer. Controller for eight TemaKeys and 64 digital I/O. TCP/IP Ethernet network; connection to the field via LonWorks.</v>
          </cell>
          <cell r="D32">
            <v>3.6</v>
          </cell>
        </row>
        <row r="33">
          <cell r="A33" t="str">
            <v>TS_TA11</v>
          </cell>
          <cell r="B33">
            <v>1190</v>
          </cell>
          <cell r="C33" t="str">
            <v>Time and attendance terminal  model  Tema Server TS_TA11, graphic display, magnetic reader, Ethernet RJ45- TCP-IP.</v>
          </cell>
        </row>
        <row r="34">
          <cell r="A34" t="str">
            <v>TS_TA13</v>
          </cell>
          <cell r="B34">
            <v>1280</v>
          </cell>
          <cell r="C34" t="str">
            <v>Time and attendance terminal  model  Tema Server TS_TA13, graphic display, HID Radio Frequency Reader, Ethernet RJ45- TCP-IP.</v>
          </cell>
        </row>
        <row r="35">
          <cell r="A35" t="str">
            <v>TS_TA14</v>
          </cell>
          <cell r="B35">
            <v>1340</v>
          </cell>
          <cell r="C35" t="str">
            <v>Time and attendance terminal  model  Tema Server TS_TA14, graphic display, WSE Radio Frequency Reader, Ethernet RJ45- TCP-IP.</v>
          </cell>
        </row>
        <row r="36">
          <cell r="A36" t="str">
            <v>TS_TA15</v>
          </cell>
          <cell r="C36" t="str">
            <v>Time and attendance terminal  model  Tema Server TS_TA15, graphic display, ASP Motorola Reader, Ethernet RJ45- TCP-IP.</v>
          </cell>
        </row>
        <row r="37">
          <cell r="A37" t="str">
            <v>TS_TA16</v>
          </cell>
          <cell r="C37" t="str">
            <v>Time and attendance terminal  model  Tema Server TS_TA16, graphic display, Legic Reader, Ethernet RJ45- TCP-IP.</v>
          </cell>
        </row>
        <row r="38">
          <cell r="A38" t="str">
            <v>TS_TA17</v>
          </cell>
          <cell r="C38" t="str">
            <v>Time and attendance terminal  model  Tema Server TS_TA17, graphic display, Mifare Reader, Ethernet RJ45- TCP-IP.</v>
          </cell>
        </row>
        <row r="39">
          <cell r="A39" t="str">
            <v>TS_TA18</v>
          </cell>
          <cell r="C39" t="str">
            <v>Time and attendance terminal  model  Tema Server TS_TA18, graphic display, Smart Card contact Reader, Ethernet RJ45- TCP-IP.</v>
          </cell>
        </row>
        <row r="40">
          <cell r="A40" t="str">
            <v>TK_OPT03</v>
          </cell>
          <cell r="B40">
            <v>120</v>
          </cell>
          <cell r="C40" t="str">
            <v>Optional pocket for cards for airports boarding gates. To be used together TK_C03.</v>
          </cell>
        </row>
        <row r="41">
          <cell r="A41" t="str">
            <v>TS_OP05</v>
          </cell>
          <cell r="B41">
            <v>55</v>
          </cell>
          <cell r="C41" t="str">
            <v xml:space="preserve">RS232 plug-in board for TS_AC01 and TS_TA1x. It’s required to connect a TS to an external modem for dial-up connection. It takes one slot. </v>
          </cell>
        </row>
        <row r="42">
          <cell r="A42" t="str">
            <v>TS_OP11</v>
          </cell>
          <cell r="B42">
            <v>207</v>
          </cell>
          <cell r="C42" t="str">
            <v>Modem and RS232 plug-in  board for TS_AC01 and TS_TA1x. Interface V.32bis/14.4K. It takes 2 slots.</v>
          </cell>
        </row>
        <row r="43">
          <cell r="A43" t="str">
            <v>TS_RM03</v>
          </cell>
          <cell r="B43">
            <v>180</v>
          </cell>
          <cell r="C43" t="str">
            <v>Extended Memory Board for TS_AC and TS_TA. 8 Mbytes of data flash memory + 2 Mbytes of service RAM.</v>
          </cell>
        </row>
        <row r="44">
          <cell r="A44" t="str">
            <v>TSACC01</v>
          </cell>
          <cell r="B44">
            <v>35</v>
          </cell>
          <cell r="C44" t="str">
            <v>Hardware tools kit</v>
          </cell>
          <cell r="D44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MaR"/>
      <sheetName val="Rekapitulace MaR"/>
      <sheetName val="Polozky MaR"/>
    </sheetNames>
    <sheetDataSet>
      <sheetData sheetId="0">
        <row r="2">
          <cell r="A2" t="str">
            <v>Rozpočet</v>
          </cell>
          <cell r="C2" t="str">
            <v>01, vlastní cenová soustava</v>
          </cell>
          <cell r="E2" t="str">
            <v>MaR</v>
          </cell>
        </row>
      </sheetData>
      <sheetData sheetId="1"/>
      <sheetData sheetId="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dbav. systém"/>
      <sheetName val="Parkovací systém"/>
      <sheetName val="ACS systém"/>
      <sheetName val="Pokladny"/>
      <sheetName val="Spotřební materiál"/>
    </sheetNames>
    <sheetDataSet>
      <sheetData sheetId="0">
        <row r="2">
          <cell r="B2">
            <v>1.3157826100000001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ovn"/>
      <sheetName val="asr_rekapitulace"/>
      <sheetName val="asr_polozky"/>
      <sheetName val="zti_rekapitulace"/>
      <sheetName val="zti_polozky"/>
      <sheetName val="plyn_polozky"/>
      <sheetName val="vzt_rekapitulace"/>
      <sheetName val="vzt_polozky"/>
      <sheetName val="ut_rekapitulace"/>
      <sheetName val="ut_polozky"/>
      <sheetName val="sil_rekapitulace"/>
      <sheetName val="sil_polozky"/>
      <sheetName val="sil_rozvodnice"/>
      <sheetName val="sil_svitidla"/>
      <sheetName val="sil_ups"/>
      <sheetName val="slp_rekapitulace"/>
      <sheetName val="slp_polozky"/>
      <sheetName val="slp_standardy"/>
      <sheetName val="mar_poloz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1"/>
      <sheetName val="Moduly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ráce"/>
      <sheetName val="Stavební práce"/>
      <sheetName val="Zdravotní instalace"/>
      <sheetName val="Ústřední vytápění"/>
      <sheetName val="VZT a klimatizace"/>
      <sheetName val="Elektroinstalace - silnoproud"/>
      <sheetName val="Scénické osvětlení"/>
      <sheetName val="Audiovizuální technologie"/>
      <sheetName val="Rozhlas"/>
      <sheetName val="Str. kabel., STA, EZS, CCTV"/>
      <sheetName val="EPS"/>
      <sheetName val="MaR"/>
      <sheetName val="Závlahový systé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"/>
      <sheetName val="KL"/>
      <sheetName val="Rek"/>
      <sheetName val="Položky"/>
      <sheetName val="Před. stanice"/>
      <sheetName val="rek. UT"/>
      <sheetName val="strojovny"/>
      <sheetName val="potrubí"/>
      <sheetName val="armatury"/>
      <sheetName val="tělesa"/>
      <sheetName val="doplň.konst."/>
      <sheetName val="izolace"/>
      <sheetName val="h_z_s"/>
      <sheetName val="sumazak"/>
      <sheetName val="VZT"/>
      <sheetName val="SIL"/>
      <sheetName val="Osvětl."/>
      <sheetName val="SLP, EPS"/>
      <sheetName val="MaR"/>
      <sheetName val="KL_ZTI"/>
      <sheetName val="Rek_ZTI"/>
      <sheetName val="Pol_ZTI"/>
      <sheetName val="KL_V"/>
      <sheetName val="Rek_V"/>
      <sheetName val="Pol_V"/>
      <sheetName val="KL_K"/>
      <sheetName val="Rek_K"/>
      <sheetName val="Pol_K"/>
    </sheetNames>
    <sheetDataSet>
      <sheetData sheetId="0" refreshError="1"/>
      <sheetData sheetId="1"/>
      <sheetData sheetId="2">
        <row r="71">
          <cell r="H71">
            <v>249157.66638854003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</row>
      </sheetData>
      <sheetData sheetId="1">
        <row r="14">
          <cell r="E14">
            <v>0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tavební část"/>
      <sheetName val="ZTI"/>
      <sheetName val="Venkovní práce a IS"/>
      <sheetName val="Vedlejší náklady"/>
      <sheetName val="1.1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3.1"/>
      <sheetName val="3.2"/>
      <sheetName val="3.3"/>
      <sheetName val="3.4"/>
      <sheetName val="3.5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5.10"/>
      <sheetName val="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  <sheetName val="..."/>
      <sheetName val=".."/>
      <sheetName val="TAS"/>
      <sheetName val="ASL"/>
      <sheetName val="UT"/>
      <sheetName val="CO"/>
      <sheetName val="ENG"/>
    </sheetNames>
    <sheetDataSet>
      <sheetData sheetId="0" refreshError="1"/>
      <sheetData sheetId="1" refreshError="1">
        <row r="398">
          <cell r="X398">
            <v>8379643.0839889515</v>
          </cell>
        </row>
      </sheetData>
      <sheetData sheetId="2" refreshError="1">
        <row r="573">
          <cell r="X573">
            <v>3518160</v>
          </cell>
        </row>
      </sheetData>
      <sheetData sheetId="3" refreshError="1">
        <row r="599">
          <cell r="X599">
            <v>6285168.5584960012</v>
          </cell>
        </row>
      </sheetData>
      <sheetData sheetId="4" refreshError="1">
        <row r="962">
          <cell r="X962">
            <v>1170381.7614925799</v>
          </cell>
        </row>
      </sheetData>
      <sheetData sheetId="5" refreshError="1"/>
      <sheetData sheetId="6" refreshError="1">
        <row r="178">
          <cell r="X178">
            <v>16230558</v>
          </cell>
        </row>
      </sheetData>
      <sheetData sheetId="7" refreshError="1">
        <row r="234">
          <cell r="X234">
            <v>2852964</v>
          </cell>
        </row>
      </sheetData>
      <sheetData sheetId="8" refreshError="1">
        <row r="69">
          <cell r="X69">
            <v>2086207.5043650004</v>
          </cell>
        </row>
      </sheetData>
      <sheetData sheetId="9" refreshError="1"/>
      <sheetData sheetId="10" refreshError="1">
        <row r="47">
          <cell r="X47">
            <v>1640000</v>
          </cell>
        </row>
      </sheetData>
      <sheetData sheetId="11" refreshError="1">
        <row r="69">
          <cell r="X69">
            <v>0</v>
          </cell>
        </row>
      </sheetData>
      <sheetData sheetId="12" refreshError="1">
        <row r="10">
          <cell r="X10">
            <v>0</v>
          </cell>
        </row>
      </sheetData>
      <sheetData sheetId="13" refreshError="1">
        <row r="22">
          <cell r="X22">
            <v>0</v>
          </cell>
        </row>
      </sheetData>
      <sheetData sheetId="14" refreshError="1">
        <row r="22">
          <cell r="X22">
            <v>0</v>
          </cell>
        </row>
      </sheetData>
      <sheetData sheetId="15" refreshError="1">
        <row r="9">
          <cell r="X9">
            <v>0</v>
          </cell>
        </row>
      </sheetData>
      <sheetData sheetId="16" refreshError="1">
        <row r="10">
          <cell r="X10">
            <v>0</v>
          </cell>
        </row>
      </sheetData>
      <sheetData sheetId="17" refreshError="1">
        <row r="10">
          <cell r="G10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tabSelected="1" view="pageBreakPreview" zoomScaleNormal="100" zoomScaleSheetLayoutView="100" workbookViewId="0">
      <selection activeCell="B2" sqref="B2:I2"/>
    </sheetView>
  </sheetViews>
  <sheetFormatPr defaultColWidth="9.375" defaultRowHeight="12.5"/>
  <cols>
    <col min="1" max="1" width="5.875" style="302" customWidth="1"/>
    <col min="2" max="2" width="23.125" style="302" customWidth="1"/>
    <col min="3" max="3" width="9.125" style="302" customWidth="1"/>
    <col min="4" max="8" width="9.375" style="302"/>
    <col min="9" max="9" width="29" style="302" customWidth="1"/>
    <col min="10" max="16384" width="9.375" style="302"/>
  </cols>
  <sheetData>
    <row r="1" spans="2:10" ht="52" customHeight="1">
      <c r="B1" s="301"/>
    </row>
    <row r="2" spans="2:10" ht="32.5">
      <c r="B2" s="437" t="s">
        <v>683</v>
      </c>
      <c r="C2" s="437"/>
      <c r="D2" s="437"/>
      <c r="E2" s="437"/>
      <c r="F2" s="437"/>
      <c r="G2" s="437"/>
      <c r="H2" s="437"/>
      <c r="I2" s="437"/>
      <c r="J2" s="303"/>
    </row>
    <row r="3" spans="2:10" ht="45" customHeight="1">
      <c r="B3" s="301"/>
    </row>
    <row r="4" spans="2:10" ht="20" customHeight="1">
      <c r="B4" s="304" t="s">
        <v>684</v>
      </c>
      <c r="D4" s="304" t="s">
        <v>685</v>
      </c>
    </row>
    <row r="5" spans="2:10" ht="20" customHeight="1">
      <c r="B5" s="305"/>
    </row>
    <row r="6" spans="2:10" ht="33.4" customHeight="1">
      <c r="B6" s="306" t="s">
        <v>686</v>
      </c>
      <c r="D6" s="436" t="s">
        <v>687</v>
      </c>
      <c r="E6" s="438"/>
      <c r="F6" s="438"/>
      <c r="G6" s="438"/>
      <c r="H6" s="438"/>
      <c r="I6" s="438"/>
    </row>
    <row r="7" spans="2:10" ht="20" customHeight="1">
      <c r="B7" s="305"/>
    </row>
    <row r="8" spans="2:10" ht="146" customHeight="1">
      <c r="B8" s="305" t="s">
        <v>688</v>
      </c>
      <c r="C8" s="305"/>
      <c r="D8" s="439" t="s">
        <v>689</v>
      </c>
      <c r="E8" s="439"/>
      <c r="F8" s="439"/>
      <c r="G8" s="439"/>
      <c r="H8" s="439"/>
      <c r="I8" s="439"/>
    </row>
    <row r="9" spans="2:10" ht="19" customHeight="1">
      <c r="B9" s="307"/>
    </row>
    <row r="10" spans="2:10" ht="19" customHeight="1">
      <c r="B10" s="305" t="s">
        <v>690</v>
      </c>
      <c r="D10" s="436" t="s">
        <v>691</v>
      </c>
      <c r="E10" s="433"/>
      <c r="F10" s="433"/>
      <c r="G10" s="433"/>
      <c r="H10" s="433"/>
      <c r="I10" s="433"/>
    </row>
    <row r="11" spans="2:10" ht="19" customHeight="1">
      <c r="B11" s="308"/>
      <c r="D11" s="433" t="s">
        <v>692</v>
      </c>
      <c r="E11" s="433"/>
      <c r="F11" s="433"/>
      <c r="G11" s="433"/>
      <c r="H11" s="433"/>
      <c r="I11" s="433"/>
    </row>
    <row r="12" spans="2:10" ht="19" customHeight="1">
      <c r="B12" s="308"/>
      <c r="D12" s="306"/>
      <c r="E12" s="306"/>
      <c r="F12" s="306"/>
      <c r="G12" s="306"/>
      <c r="H12" s="306"/>
      <c r="I12" s="306"/>
    </row>
    <row r="13" spans="2:10" ht="19" customHeight="1">
      <c r="B13" s="305" t="s">
        <v>693</v>
      </c>
      <c r="D13" s="436" t="s">
        <v>691</v>
      </c>
      <c r="E13" s="433"/>
      <c r="F13" s="433"/>
      <c r="G13" s="433"/>
      <c r="H13" s="433"/>
      <c r="I13" s="433"/>
    </row>
    <row r="14" spans="2:10" ht="19" customHeight="1">
      <c r="B14" s="308"/>
      <c r="D14" s="433" t="s">
        <v>694</v>
      </c>
      <c r="E14" s="433"/>
      <c r="F14" s="433"/>
      <c r="G14" s="433"/>
      <c r="H14" s="433"/>
      <c r="I14" s="433"/>
    </row>
    <row r="15" spans="2:10" ht="19" customHeight="1">
      <c r="B15" s="305"/>
    </row>
    <row r="16" spans="2:10" ht="19" customHeight="1">
      <c r="B16" s="304" t="s">
        <v>695</v>
      </c>
      <c r="D16" s="433" t="s">
        <v>696</v>
      </c>
      <c r="E16" s="433"/>
      <c r="F16" s="433"/>
      <c r="G16" s="433"/>
      <c r="H16" s="433"/>
      <c r="I16" s="433"/>
    </row>
    <row r="17" spans="2:9" ht="19" customHeight="1">
      <c r="B17" s="304" t="s">
        <v>697</v>
      </c>
      <c r="D17" s="433" t="s">
        <v>698</v>
      </c>
      <c r="E17" s="433"/>
      <c r="F17" s="433"/>
      <c r="G17" s="433"/>
      <c r="H17" s="433"/>
      <c r="I17" s="433"/>
    </row>
    <row r="18" spans="2:9" ht="19" customHeight="1">
      <c r="B18" s="309"/>
    </row>
    <row r="19" spans="2:9" ht="19" customHeight="1">
      <c r="B19" s="304" t="s">
        <v>699</v>
      </c>
      <c r="C19" s="310"/>
      <c r="D19" s="304" t="s">
        <v>700</v>
      </c>
      <c r="E19" s="304"/>
      <c r="F19" s="304"/>
      <c r="G19" s="304"/>
    </row>
    <row r="20" spans="2:9" ht="19" customHeight="1">
      <c r="B20" s="305"/>
      <c r="D20" s="304" t="s">
        <v>701</v>
      </c>
      <c r="E20" s="304"/>
      <c r="F20" s="304"/>
      <c r="G20" s="304"/>
    </row>
    <row r="21" spans="2:9" ht="19" customHeight="1">
      <c r="B21" s="305"/>
      <c r="C21" s="305"/>
      <c r="D21" s="304"/>
      <c r="E21" s="304"/>
      <c r="F21" s="304"/>
      <c r="G21" s="304"/>
    </row>
    <row r="22" spans="2:9" ht="19" customHeight="1">
      <c r="B22" s="305"/>
    </row>
    <row r="23" spans="2:9" ht="19" customHeight="1">
      <c r="B23" s="305" t="s">
        <v>702</v>
      </c>
      <c r="D23" s="434" t="s">
        <v>703</v>
      </c>
      <c r="E23" s="434"/>
    </row>
    <row r="24" spans="2:9" ht="19" customHeight="1">
      <c r="B24" s="305"/>
    </row>
    <row r="25" spans="2:9" ht="19" customHeight="1">
      <c r="B25" s="305" t="s">
        <v>704</v>
      </c>
    </row>
    <row r="26" spans="2:9" ht="19" customHeight="1">
      <c r="B26" s="305"/>
    </row>
    <row r="27" spans="2:9" ht="19" customHeight="1">
      <c r="B27" s="305"/>
    </row>
    <row r="28" spans="2:9" ht="19" customHeight="1">
      <c r="B28" s="305" t="s">
        <v>25</v>
      </c>
      <c r="D28" s="435" t="s">
        <v>705</v>
      </c>
      <c r="E28" s="435"/>
    </row>
  </sheetData>
  <mergeCells count="11">
    <mergeCell ref="D13:I13"/>
    <mergeCell ref="B2:I2"/>
    <mergeCell ref="D6:I6"/>
    <mergeCell ref="D8:I8"/>
    <mergeCell ref="D10:I10"/>
    <mergeCell ref="D11:I11"/>
    <mergeCell ref="D14:I14"/>
    <mergeCell ref="D16:I16"/>
    <mergeCell ref="D17:I17"/>
    <mergeCell ref="D23:E23"/>
    <mergeCell ref="D28:E28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12"/>
  <sheetViews>
    <sheetView view="pageBreakPreview" zoomScaleNormal="100" zoomScaleSheetLayoutView="100" workbookViewId="0">
      <selection activeCell="A12" sqref="A12"/>
    </sheetView>
  </sheetViews>
  <sheetFormatPr defaultColWidth="9.375" defaultRowHeight="12.5"/>
  <cols>
    <col min="1" max="1" width="65.625" style="302" customWidth="1"/>
    <col min="2" max="2" width="30.875" style="312" customWidth="1"/>
    <col min="3" max="16384" width="9.375" style="302"/>
  </cols>
  <sheetData>
    <row r="1" spans="1:4" ht="61.5" customHeight="1">
      <c r="A1" s="441" t="s">
        <v>706</v>
      </c>
      <c r="B1" s="441"/>
    </row>
    <row r="2" spans="1:4" ht="51" customHeight="1">
      <c r="A2" s="442" t="s">
        <v>707</v>
      </c>
      <c r="B2" s="442"/>
    </row>
    <row r="3" spans="1:4" ht="102.15" customHeight="1">
      <c r="A3" s="443" t="s">
        <v>708</v>
      </c>
      <c r="B3" s="443"/>
      <c r="C3" s="443"/>
      <c r="D3" s="311"/>
    </row>
    <row r="4" spans="1:4" ht="105.5" customHeight="1">
      <c r="A4" s="440" t="s">
        <v>709</v>
      </c>
      <c r="B4" s="440"/>
      <c r="C4" s="440"/>
    </row>
    <row r="5" spans="1:4" ht="36" customHeight="1">
      <c r="A5" s="444" t="s">
        <v>710</v>
      </c>
      <c r="B5" s="444"/>
      <c r="C5" s="444"/>
    </row>
    <row r="6" spans="1:4" ht="67.650000000000006" customHeight="1">
      <c r="A6" s="440" t="s">
        <v>711</v>
      </c>
      <c r="B6" s="440"/>
      <c r="C6" s="440"/>
    </row>
    <row r="7" spans="1:4" ht="30" customHeight="1">
      <c r="A7" s="440" t="s">
        <v>712</v>
      </c>
      <c r="B7" s="440"/>
      <c r="C7" s="440"/>
    </row>
    <row r="8" spans="1:4" ht="30" customHeight="1"/>
    <row r="9" spans="1:4" ht="30" customHeight="1"/>
    <row r="10" spans="1:4" ht="30" customHeight="1"/>
    <row r="11" spans="1:4" ht="30" customHeight="1"/>
    <row r="12" spans="1:4" ht="30" customHeight="1"/>
  </sheetData>
  <mergeCells count="7">
    <mergeCell ref="A7:C7"/>
    <mergeCell ref="A1:B1"/>
    <mergeCell ref="A2:B2"/>
    <mergeCell ref="A3:C3"/>
    <mergeCell ref="A4:C4"/>
    <mergeCell ref="A5:C5"/>
    <mergeCell ref="A6:C6"/>
  </mergeCells>
  <printOptions horizontalCentered="1"/>
  <pageMargins left="1.181102362204724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view="pageBreakPreview" zoomScale="60" zoomScaleNormal="100" workbookViewId="0">
      <pane ySplit="1" topLeftCell="A2" activePane="bottomLeft" state="frozen"/>
      <selection pane="bottomLeft" activeCell="A52" sqref="A52"/>
    </sheetView>
  </sheetViews>
  <sheetFormatPr defaultRowHeight="12"/>
  <cols>
    <col min="1" max="1" width="8.375" customWidth="1"/>
    <col min="2" max="2" width="1.625" customWidth="1"/>
    <col min="3" max="3" width="4.125" customWidth="1"/>
    <col min="4" max="33" width="2.625" customWidth="1"/>
    <col min="34" max="34" width="3.375" customWidth="1"/>
    <col min="35" max="35" width="31.625" customWidth="1"/>
    <col min="36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5.625" customWidth="1"/>
    <col min="44" max="44" width="13.625" customWidth="1"/>
    <col min="45" max="47" width="25.875" hidden="1" customWidth="1"/>
    <col min="48" max="52" width="21.625" hidden="1" customWidth="1"/>
    <col min="53" max="53" width="19.125" hidden="1" customWidth="1"/>
    <col min="54" max="54" width="25" hidden="1" customWidth="1"/>
    <col min="55" max="56" width="19.125" hidden="1" customWidth="1"/>
    <col min="57" max="57" width="66.5" customWidth="1"/>
    <col min="71" max="91" width="9.375" hidden="1" customWidth="1"/>
  </cols>
  <sheetData>
    <row r="1" spans="1:74" ht="21.5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7" customHeight="1">
      <c r="AR2" s="461" t="s">
        <v>8</v>
      </c>
      <c r="AS2" s="462"/>
      <c r="AT2" s="462"/>
      <c r="AU2" s="462"/>
      <c r="AV2" s="462"/>
      <c r="AW2" s="462"/>
      <c r="AX2" s="462"/>
      <c r="AY2" s="462"/>
      <c r="AZ2" s="462"/>
      <c r="BA2" s="462"/>
      <c r="BB2" s="462"/>
      <c r="BC2" s="462"/>
      <c r="BD2" s="462"/>
      <c r="BE2" s="462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7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450" t="s">
        <v>17</v>
      </c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451"/>
      <c r="X5" s="451"/>
      <c r="Y5" s="451"/>
      <c r="Z5" s="451"/>
      <c r="AA5" s="451"/>
      <c r="AB5" s="451"/>
      <c r="AC5" s="451"/>
      <c r="AD5" s="451"/>
      <c r="AE5" s="451"/>
      <c r="AF5" s="451"/>
      <c r="AG5" s="451"/>
      <c r="AH5" s="451"/>
      <c r="AI5" s="451"/>
      <c r="AJ5" s="451"/>
      <c r="AK5" s="451"/>
      <c r="AL5" s="451"/>
      <c r="AM5" s="451"/>
      <c r="AN5" s="451"/>
      <c r="AO5" s="451"/>
      <c r="AP5" s="28"/>
      <c r="AQ5" s="30"/>
      <c r="BE5" s="448" t="s">
        <v>18</v>
      </c>
      <c r="BS5" s="23" t="s">
        <v>9</v>
      </c>
    </row>
    <row r="6" spans="1:74" ht="37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452" t="s">
        <v>20</v>
      </c>
      <c r="L6" s="451"/>
      <c r="M6" s="451"/>
      <c r="N6" s="451"/>
      <c r="O6" s="451"/>
      <c r="P6" s="451"/>
      <c r="Q6" s="451"/>
      <c r="R6" s="451"/>
      <c r="S6" s="451"/>
      <c r="T6" s="451"/>
      <c r="U6" s="451"/>
      <c r="V6" s="451"/>
      <c r="W6" s="451"/>
      <c r="X6" s="451"/>
      <c r="Y6" s="451"/>
      <c r="Z6" s="451"/>
      <c r="AA6" s="451"/>
      <c r="AB6" s="451"/>
      <c r="AC6" s="451"/>
      <c r="AD6" s="451"/>
      <c r="AE6" s="451"/>
      <c r="AF6" s="451"/>
      <c r="AG6" s="451"/>
      <c r="AH6" s="451"/>
      <c r="AI6" s="451"/>
      <c r="AJ6" s="451"/>
      <c r="AK6" s="451"/>
      <c r="AL6" s="451"/>
      <c r="AM6" s="451"/>
      <c r="AN6" s="451"/>
      <c r="AO6" s="451"/>
      <c r="AP6" s="28"/>
      <c r="AQ6" s="30"/>
      <c r="BE6" s="449"/>
      <c r="BS6" s="23" t="s">
        <v>9</v>
      </c>
    </row>
    <row r="7" spans="1:74" ht="14.4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449"/>
      <c r="BS7" s="23" t="s">
        <v>9</v>
      </c>
    </row>
    <row r="8" spans="1:74" ht="14.4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449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449"/>
      <c r="BS9" s="23" t="s">
        <v>9</v>
      </c>
    </row>
    <row r="10" spans="1:74" ht="14.4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449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449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449"/>
      <c r="BS12" s="23" t="s">
        <v>9</v>
      </c>
    </row>
    <row r="13" spans="1:74" ht="14.4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449"/>
      <c r="BS13" s="23" t="s">
        <v>9</v>
      </c>
    </row>
    <row r="14" spans="1:74">
      <c r="B14" s="27"/>
      <c r="C14" s="28"/>
      <c r="D14" s="28"/>
      <c r="E14" s="453" t="s">
        <v>32</v>
      </c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454"/>
      <c r="Q14" s="454"/>
      <c r="R14" s="454"/>
      <c r="S14" s="454"/>
      <c r="T14" s="454"/>
      <c r="U14" s="454"/>
      <c r="V14" s="454"/>
      <c r="W14" s="454"/>
      <c r="X14" s="454"/>
      <c r="Y14" s="454"/>
      <c r="Z14" s="454"/>
      <c r="AA14" s="454"/>
      <c r="AB14" s="454"/>
      <c r="AC14" s="454"/>
      <c r="AD14" s="454"/>
      <c r="AE14" s="454"/>
      <c r="AF14" s="454"/>
      <c r="AG14" s="454"/>
      <c r="AH14" s="454"/>
      <c r="AI14" s="454"/>
      <c r="AJ14" s="454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449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449"/>
      <c r="BS15" s="23" t="s">
        <v>6</v>
      </c>
    </row>
    <row r="16" spans="1:74" ht="14.4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449"/>
      <c r="BS16" s="23" t="s">
        <v>6</v>
      </c>
    </row>
    <row r="17" spans="2:71" ht="18.399999999999999" customHeight="1">
      <c r="B17" s="27"/>
      <c r="C17" s="28"/>
      <c r="D17" s="28"/>
      <c r="E17" s="34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449"/>
      <c r="BS17" s="23" t="s">
        <v>34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449"/>
      <c r="BS18" s="23" t="s">
        <v>9</v>
      </c>
    </row>
    <row r="19" spans="2:71" ht="14.4" customHeight="1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449"/>
      <c r="BS19" s="23" t="s">
        <v>9</v>
      </c>
    </row>
    <row r="20" spans="2:71" ht="22.65" customHeight="1">
      <c r="B20" s="27"/>
      <c r="C20" s="28"/>
      <c r="D20" s="28"/>
      <c r="E20" s="455" t="s">
        <v>5</v>
      </c>
      <c r="F20" s="455"/>
      <c r="G20" s="455"/>
      <c r="H20" s="455"/>
      <c r="I20" s="455"/>
      <c r="J20" s="455"/>
      <c r="K20" s="455"/>
      <c r="L20" s="455"/>
      <c r="M20" s="455"/>
      <c r="N20" s="455"/>
      <c r="O20" s="455"/>
      <c r="P20" s="455"/>
      <c r="Q20" s="455"/>
      <c r="R20" s="455"/>
      <c r="S20" s="455"/>
      <c r="T20" s="455"/>
      <c r="U20" s="455"/>
      <c r="V20" s="455"/>
      <c r="W20" s="455"/>
      <c r="X20" s="455"/>
      <c r="Y20" s="455"/>
      <c r="Z20" s="455"/>
      <c r="AA20" s="455"/>
      <c r="AB20" s="455"/>
      <c r="AC20" s="455"/>
      <c r="AD20" s="455"/>
      <c r="AE20" s="455"/>
      <c r="AF20" s="455"/>
      <c r="AG20" s="455"/>
      <c r="AH20" s="455"/>
      <c r="AI20" s="455"/>
      <c r="AJ20" s="455"/>
      <c r="AK20" s="455"/>
      <c r="AL20" s="455"/>
      <c r="AM20" s="455"/>
      <c r="AN20" s="455"/>
      <c r="AO20" s="28"/>
      <c r="AP20" s="28"/>
      <c r="AQ20" s="30"/>
      <c r="BE20" s="449"/>
      <c r="BS20" s="23" t="s">
        <v>34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449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449"/>
    </row>
    <row r="23" spans="2:71" s="1" customFormat="1" ht="25.9" customHeight="1">
      <c r="B23" s="40"/>
      <c r="C23" s="41"/>
      <c r="D23" s="42" t="s">
        <v>36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56">
        <f>ROUND(AG51,2)</f>
        <v>0</v>
      </c>
      <c r="AL23" s="457"/>
      <c r="AM23" s="457"/>
      <c r="AN23" s="457"/>
      <c r="AO23" s="457"/>
      <c r="AP23" s="41"/>
      <c r="AQ23" s="44"/>
      <c r="BE23" s="449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44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58" t="s">
        <v>37</v>
      </c>
      <c r="M25" s="458"/>
      <c r="N25" s="458"/>
      <c r="O25" s="458"/>
      <c r="P25" s="41"/>
      <c r="Q25" s="41"/>
      <c r="R25" s="41"/>
      <c r="S25" s="41"/>
      <c r="T25" s="41"/>
      <c r="U25" s="41"/>
      <c r="V25" s="41"/>
      <c r="W25" s="458" t="s">
        <v>38</v>
      </c>
      <c r="X25" s="458"/>
      <c r="Y25" s="458"/>
      <c r="Z25" s="458"/>
      <c r="AA25" s="458"/>
      <c r="AB25" s="458"/>
      <c r="AC25" s="458"/>
      <c r="AD25" s="458"/>
      <c r="AE25" s="458"/>
      <c r="AF25" s="41"/>
      <c r="AG25" s="41"/>
      <c r="AH25" s="41"/>
      <c r="AI25" s="41"/>
      <c r="AJ25" s="41"/>
      <c r="AK25" s="458" t="s">
        <v>39</v>
      </c>
      <c r="AL25" s="458"/>
      <c r="AM25" s="458"/>
      <c r="AN25" s="458"/>
      <c r="AO25" s="458"/>
      <c r="AP25" s="41"/>
      <c r="AQ25" s="44"/>
      <c r="BE25" s="449"/>
    </row>
    <row r="26" spans="2:71" s="2" customFormat="1" ht="14.4" customHeight="1">
      <c r="B26" s="46"/>
      <c r="C26" s="47"/>
      <c r="D26" s="48" t="s">
        <v>40</v>
      </c>
      <c r="E26" s="47"/>
      <c r="F26" s="48" t="s">
        <v>41</v>
      </c>
      <c r="G26" s="47"/>
      <c r="H26" s="47"/>
      <c r="I26" s="47"/>
      <c r="J26" s="47"/>
      <c r="K26" s="47"/>
      <c r="L26" s="445">
        <v>0.21</v>
      </c>
      <c r="M26" s="446"/>
      <c r="N26" s="446"/>
      <c r="O26" s="446"/>
      <c r="P26" s="47"/>
      <c r="Q26" s="47"/>
      <c r="R26" s="47"/>
      <c r="S26" s="47"/>
      <c r="T26" s="47"/>
      <c r="U26" s="47"/>
      <c r="V26" s="47"/>
      <c r="W26" s="447">
        <f>ROUND(AZ51,2)</f>
        <v>0</v>
      </c>
      <c r="X26" s="446"/>
      <c r="Y26" s="446"/>
      <c r="Z26" s="446"/>
      <c r="AA26" s="446"/>
      <c r="AB26" s="446"/>
      <c r="AC26" s="446"/>
      <c r="AD26" s="446"/>
      <c r="AE26" s="446"/>
      <c r="AF26" s="47"/>
      <c r="AG26" s="47"/>
      <c r="AH26" s="47"/>
      <c r="AI26" s="47"/>
      <c r="AJ26" s="47"/>
      <c r="AK26" s="447">
        <f>ROUND(AV51,2)</f>
        <v>0</v>
      </c>
      <c r="AL26" s="446"/>
      <c r="AM26" s="446"/>
      <c r="AN26" s="446"/>
      <c r="AO26" s="446"/>
      <c r="AP26" s="47"/>
      <c r="AQ26" s="49"/>
      <c r="BE26" s="449"/>
    </row>
    <row r="27" spans="2:71" s="2" customFormat="1" ht="14.4" customHeight="1">
      <c r="B27" s="46"/>
      <c r="C27" s="47"/>
      <c r="D27" s="47"/>
      <c r="E27" s="47"/>
      <c r="F27" s="48" t="s">
        <v>42</v>
      </c>
      <c r="G27" s="47"/>
      <c r="H27" s="47"/>
      <c r="I27" s="47"/>
      <c r="J27" s="47"/>
      <c r="K27" s="47"/>
      <c r="L27" s="445">
        <v>0.15</v>
      </c>
      <c r="M27" s="446"/>
      <c r="N27" s="446"/>
      <c r="O27" s="446"/>
      <c r="P27" s="47"/>
      <c r="Q27" s="47"/>
      <c r="R27" s="47"/>
      <c r="S27" s="47"/>
      <c r="T27" s="47"/>
      <c r="U27" s="47"/>
      <c r="V27" s="47"/>
      <c r="W27" s="447">
        <f>ROUND(BA51,2)</f>
        <v>0</v>
      </c>
      <c r="X27" s="446"/>
      <c r="Y27" s="446"/>
      <c r="Z27" s="446"/>
      <c r="AA27" s="446"/>
      <c r="AB27" s="446"/>
      <c r="AC27" s="446"/>
      <c r="AD27" s="446"/>
      <c r="AE27" s="446"/>
      <c r="AF27" s="47"/>
      <c r="AG27" s="47"/>
      <c r="AH27" s="47"/>
      <c r="AI27" s="47"/>
      <c r="AJ27" s="47"/>
      <c r="AK27" s="447">
        <f>ROUND(AW51,2)</f>
        <v>0</v>
      </c>
      <c r="AL27" s="446"/>
      <c r="AM27" s="446"/>
      <c r="AN27" s="446"/>
      <c r="AO27" s="446"/>
      <c r="AP27" s="47"/>
      <c r="AQ27" s="49"/>
      <c r="BE27" s="449"/>
    </row>
    <row r="28" spans="2:71" s="2" customFormat="1" ht="14.4" hidden="1" customHeight="1">
      <c r="B28" s="46"/>
      <c r="C28" s="47"/>
      <c r="D28" s="47"/>
      <c r="E28" s="47"/>
      <c r="F28" s="48" t="s">
        <v>43</v>
      </c>
      <c r="G28" s="47"/>
      <c r="H28" s="47"/>
      <c r="I28" s="47"/>
      <c r="J28" s="47"/>
      <c r="K28" s="47"/>
      <c r="L28" s="445">
        <v>0.21</v>
      </c>
      <c r="M28" s="446"/>
      <c r="N28" s="446"/>
      <c r="O28" s="446"/>
      <c r="P28" s="47"/>
      <c r="Q28" s="47"/>
      <c r="R28" s="47"/>
      <c r="S28" s="47"/>
      <c r="T28" s="47"/>
      <c r="U28" s="47"/>
      <c r="V28" s="47"/>
      <c r="W28" s="447">
        <f>ROUND(BB51,2)</f>
        <v>0</v>
      </c>
      <c r="X28" s="446"/>
      <c r="Y28" s="446"/>
      <c r="Z28" s="446"/>
      <c r="AA28" s="446"/>
      <c r="AB28" s="446"/>
      <c r="AC28" s="446"/>
      <c r="AD28" s="446"/>
      <c r="AE28" s="446"/>
      <c r="AF28" s="47"/>
      <c r="AG28" s="47"/>
      <c r="AH28" s="47"/>
      <c r="AI28" s="47"/>
      <c r="AJ28" s="47"/>
      <c r="AK28" s="447">
        <v>0</v>
      </c>
      <c r="AL28" s="446"/>
      <c r="AM28" s="446"/>
      <c r="AN28" s="446"/>
      <c r="AO28" s="446"/>
      <c r="AP28" s="47"/>
      <c r="AQ28" s="49"/>
      <c r="BE28" s="449"/>
    </row>
    <row r="29" spans="2:71" s="2" customFormat="1" ht="14.4" hidden="1" customHeight="1">
      <c r="B29" s="46"/>
      <c r="C29" s="47"/>
      <c r="D29" s="47"/>
      <c r="E29" s="47"/>
      <c r="F29" s="48" t="s">
        <v>44</v>
      </c>
      <c r="G29" s="47"/>
      <c r="H29" s="47"/>
      <c r="I29" s="47"/>
      <c r="J29" s="47"/>
      <c r="K29" s="47"/>
      <c r="L29" s="445">
        <v>0.15</v>
      </c>
      <c r="M29" s="446"/>
      <c r="N29" s="446"/>
      <c r="O29" s="446"/>
      <c r="P29" s="47"/>
      <c r="Q29" s="47"/>
      <c r="R29" s="47"/>
      <c r="S29" s="47"/>
      <c r="T29" s="47"/>
      <c r="U29" s="47"/>
      <c r="V29" s="47"/>
      <c r="W29" s="447">
        <f>ROUND(BC51,2)</f>
        <v>0</v>
      </c>
      <c r="X29" s="446"/>
      <c r="Y29" s="446"/>
      <c r="Z29" s="446"/>
      <c r="AA29" s="446"/>
      <c r="AB29" s="446"/>
      <c r="AC29" s="446"/>
      <c r="AD29" s="446"/>
      <c r="AE29" s="446"/>
      <c r="AF29" s="47"/>
      <c r="AG29" s="47"/>
      <c r="AH29" s="47"/>
      <c r="AI29" s="47"/>
      <c r="AJ29" s="47"/>
      <c r="AK29" s="447">
        <v>0</v>
      </c>
      <c r="AL29" s="446"/>
      <c r="AM29" s="446"/>
      <c r="AN29" s="446"/>
      <c r="AO29" s="446"/>
      <c r="AP29" s="47"/>
      <c r="AQ29" s="49"/>
      <c r="BE29" s="449"/>
    </row>
    <row r="30" spans="2:71" s="2" customFormat="1" ht="14.4" hidden="1" customHeight="1">
      <c r="B30" s="46"/>
      <c r="C30" s="47"/>
      <c r="D30" s="47"/>
      <c r="E30" s="47"/>
      <c r="F30" s="48" t="s">
        <v>45</v>
      </c>
      <c r="G30" s="47"/>
      <c r="H30" s="47"/>
      <c r="I30" s="47"/>
      <c r="J30" s="47"/>
      <c r="K30" s="47"/>
      <c r="L30" s="445">
        <v>0</v>
      </c>
      <c r="M30" s="446"/>
      <c r="N30" s="446"/>
      <c r="O30" s="446"/>
      <c r="P30" s="47"/>
      <c r="Q30" s="47"/>
      <c r="R30" s="47"/>
      <c r="S30" s="47"/>
      <c r="T30" s="47"/>
      <c r="U30" s="47"/>
      <c r="V30" s="47"/>
      <c r="W30" s="447">
        <f>ROUND(BD51,2)</f>
        <v>0</v>
      </c>
      <c r="X30" s="446"/>
      <c r="Y30" s="446"/>
      <c r="Z30" s="446"/>
      <c r="AA30" s="446"/>
      <c r="AB30" s="446"/>
      <c r="AC30" s="446"/>
      <c r="AD30" s="446"/>
      <c r="AE30" s="446"/>
      <c r="AF30" s="47"/>
      <c r="AG30" s="47"/>
      <c r="AH30" s="47"/>
      <c r="AI30" s="47"/>
      <c r="AJ30" s="47"/>
      <c r="AK30" s="447">
        <v>0</v>
      </c>
      <c r="AL30" s="446"/>
      <c r="AM30" s="446"/>
      <c r="AN30" s="446"/>
      <c r="AO30" s="446"/>
      <c r="AP30" s="47"/>
      <c r="AQ30" s="49"/>
      <c r="BE30" s="449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449"/>
    </row>
    <row r="32" spans="2:71" s="1" customFormat="1" ht="25.9" customHeight="1">
      <c r="B32" s="40"/>
      <c r="C32" s="50"/>
      <c r="D32" s="51" t="s">
        <v>46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47</v>
      </c>
      <c r="U32" s="52"/>
      <c r="V32" s="52"/>
      <c r="W32" s="52"/>
      <c r="X32" s="472" t="s">
        <v>48</v>
      </c>
      <c r="Y32" s="473"/>
      <c r="Z32" s="473"/>
      <c r="AA32" s="473"/>
      <c r="AB32" s="473"/>
      <c r="AC32" s="52"/>
      <c r="AD32" s="52"/>
      <c r="AE32" s="52"/>
      <c r="AF32" s="52"/>
      <c r="AG32" s="52"/>
      <c r="AH32" s="52"/>
      <c r="AI32" s="52"/>
      <c r="AJ32" s="52"/>
      <c r="AK32" s="474">
        <f>SUM(AK23:AK30)</f>
        <v>0</v>
      </c>
      <c r="AL32" s="473"/>
      <c r="AM32" s="473"/>
      <c r="AN32" s="473"/>
      <c r="AO32" s="475"/>
      <c r="AP32" s="50"/>
      <c r="AQ32" s="54"/>
      <c r="BE32" s="449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7" customHeight="1">
      <c r="B39" s="40"/>
      <c r="C39" s="60" t="s">
        <v>49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 t="str">
        <f>K5</f>
        <v>Smecky-kotelna</v>
      </c>
      <c r="AR41" s="61"/>
    </row>
    <row r="42" spans="2:56" s="4" customFormat="1" ht="37" customHeight="1">
      <c r="B42" s="63"/>
      <c r="C42" s="64" t="s">
        <v>19</v>
      </c>
      <c r="L42" s="468" t="str">
        <f>K6</f>
        <v>Výměna technologie plynové kotelny,Ve Smečkách 33, Praha 1</v>
      </c>
      <c r="M42" s="469"/>
      <c r="N42" s="469"/>
      <c r="O42" s="469"/>
      <c r="P42" s="469"/>
      <c r="Q42" s="469"/>
      <c r="R42" s="469"/>
      <c r="S42" s="469"/>
      <c r="T42" s="469"/>
      <c r="U42" s="469"/>
      <c r="V42" s="469"/>
      <c r="W42" s="469"/>
      <c r="X42" s="469"/>
      <c r="Y42" s="469"/>
      <c r="Z42" s="469"/>
      <c r="AA42" s="469"/>
      <c r="AB42" s="469"/>
      <c r="AC42" s="469"/>
      <c r="AD42" s="469"/>
      <c r="AE42" s="469"/>
      <c r="AF42" s="469"/>
      <c r="AG42" s="469"/>
      <c r="AH42" s="469"/>
      <c r="AI42" s="469"/>
      <c r="AJ42" s="469"/>
      <c r="AK42" s="469"/>
      <c r="AL42" s="469"/>
      <c r="AM42" s="469"/>
      <c r="AN42" s="469"/>
      <c r="AO42" s="469"/>
      <c r="AR42" s="63"/>
    </row>
    <row r="43" spans="2:56" s="1" customFormat="1" ht="6.9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>Ve Smečkách 33, Praha 1</v>
      </c>
      <c r="AI44" s="62" t="s">
        <v>25</v>
      </c>
      <c r="AM44" s="470" t="str">
        <f>IF(AN8= "","",AN8)</f>
        <v>8. 8. 2019</v>
      </c>
      <c r="AN44" s="470"/>
      <c r="AR44" s="40"/>
    </row>
    <row r="45" spans="2:56" s="1" customFormat="1" ht="6.9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 xml:space="preserve"> </v>
      </c>
      <c r="AI46" s="62" t="s">
        <v>33</v>
      </c>
      <c r="AM46" s="471" t="str">
        <f>IF(E17="","",E17)</f>
        <v xml:space="preserve"> </v>
      </c>
      <c r="AN46" s="471"/>
      <c r="AO46" s="471"/>
      <c r="AP46" s="471"/>
      <c r="AR46" s="40"/>
      <c r="AS46" s="476" t="s">
        <v>50</v>
      </c>
      <c r="AT46" s="47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31</v>
      </c>
      <c r="L47" s="3" t="str">
        <f>IF(E14= "Vyplň údaj","",E14)</f>
        <v/>
      </c>
      <c r="AR47" s="40"/>
      <c r="AS47" s="478"/>
      <c r="AT47" s="47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1" customHeight="1">
      <c r="B48" s="40"/>
      <c r="AR48" s="40"/>
      <c r="AS48" s="478"/>
      <c r="AT48" s="47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480" t="s">
        <v>51</v>
      </c>
      <c r="D49" s="460"/>
      <c r="E49" s="460"/>
      <c r="F49" s="460"/>
      <c r="G49" s="460"/>
      <c r="H49" s="52"/>
      <c r="I49" s="459" t="s">
        <v>52</v>
      </c>
      <c r="J49" s="460"/>
      <c r="K49" s="460"/>
      <c r="L49" s="460"/>
      <c r="M49" s="460"/>
      <c r="N49" s="460"/>
      <c r="O49" s="460"/>
      <c r="P49" s="460"/>
      <c r="Q49" s="460"/>
      <c r="R49" s="460"/>
      <c r="S49" s="460"/>
      <c r="T49" s="460"/>
      <c r="U49" s="460"/>
      <c r="V49" s="460"/>
      <c r="W49" s="460"/>
      <c r="X49" s="460"/>
      <c r="Y49" s="460"/>
      <c r="Z49" s="460"/>
      <c r="AA49" s="460"/>
      <c r="AB49" s="460"/>
      <c r="AC49" s="460"/>
      <c r="AD49" s="460"/>
      <c r="AE49" s="460"/>
      <c r="AF49" s="460"/>
      <c r="AG49" s="481" t="s">
        <v>53</v>
      </c>
      <c r="AH49" s="460"/>
      <c r="AI49" s="460"/>
      <c r="AJ49" s="460"/>
      <c r="AK49" s="460"/>
      <c r="AL49" s="460"/>
      <c r="AM49" s="460"/>
      <c r="AN49" s="459" t="s">
        <v>54</v>
      </c>
      <c r="AO49" s="460"/>
      <c r="AP49" s="460"/>
      <c r="AQ49" s="70" t="s">
        <v>55</v>
      </c>
      <c r="AR49" s="40"/>
      <c r="AS49" s="71" t="s">
        <v>56</v>
      </c>
      <c r="AT49" s="72" t="s">
        <v>57</v>
      </c>
      <c r="AU49" s="72" t="s">
        <v>58</v>
      </c>
      <c r="AV49" s="72" t="s">
        <v>59</v>
      </c>
      <c r="AW49" s="72" t="s">
        <v>60</v>
      </c>
      <c r="AX49" s="72" t="s">
        <v>61</v>
      </c>
      <c r="AY49" s="72" t="s">
        <v>62</v>
      </c>
      <c r="AZ49" s="72" t="s">
        <v>63</v>
      </c>
      <c r="BA49" s="72" t="s">
        <v>64</v>
      </c>
      <c r="BB49" s="72" t="s">
        <v>65</v>
      </c>
      <c r="BC49" s="72" t="s">
        <v>66</v>
      </c>
      <c r="BD49" s="73" t="s">
        <v>67</v>
      </c>
    </row>
    <row r="50" spans="1:90" s="1" customFormat="1" ht="11" customHeight="1">
      <c r="B50" s="40"/>
      <c r="AR50" s="40"/>
      <c r="AS50" s="74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" customHeight="1">
      <c r="B51" s="63"/>
      <c r="C51" s="75" t="s">
        <v>68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466">
        <f>ROUND(AG52,2)</f>
        <v>0</v>
      </c>
      <c r="AH51" s="466"/>
      <c r="AI51" s="466"/>
      <c r="AJ51" s="466"/>
      <c r="AK51" s="466"/>
      <c r="AL51" s="466"/>
      <c r="AM51" s="466"/>
      <c r="AN51" s="467">
        <f>SUM(AG51,AT51)</f>
        <v>0</v>
      </c>
      <c r="AO51" s="467"/>
      <c r="AP51" s="467"/>
      <c r="AQ51" s="77" t="s">
        <v>5</v>
      </c>
      <c r="AR51" s="63"/>
      <c r="AS51" s="78">
        <f>ROUND(AS52,2)</f>
        <v>0</v>
      </c>
      <c r="AT51" s="79">
        <f>ROUND(SUM(AV51:AW51),2)</f>
        <v>0</v>
      </c>
      <c r="AU51" s="80">
        <f>ROUND(AU52,5)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ROUND(AZ52,2)</f>
        <v>0</v>
      </c>
      <c r="BA51" s="79">
        <f>ROUND(BA52,2)</f>
        <v>0</v>
      </c>
      <c r="BB51" s="79">
        <f>ROUND(BB52,2)</f>
        <v>0</v>
      </c>
      <c r="BC51" s="79">
        <f>ROUND(BC52,2)</f>
        <v>0</v>
      </c>
      <c r="BD51" s="81">
        <f>ROUND(BD52,2)</f>
        <v>0</v>
      </c>
      <c r="BS51" s="64" t="s">
        <v>69</v>
      </c>
      <c r="BT51" s="64" t="s">
        <v>70</v>
      </c>
      <c r="BV51" s="64" t="s">
        <v>71</v>
      </c>
      <c r="BW51" s="64" t="s">
        <v>7</v>
      </c>
      <c r="BX51" s="64" t="s">
        <v>72</v>
      </c>
      <c r="CL51" s="64" t="s">
        <v>5</v>
      </c>
    </row>
    <row r="52" spans="1:90" s="5" customFormat="1" ht="37.5" customHeight="1">
      <c r="A52" s="82"/>
      <c r="B52" s="83"/>
      <c r="C52" s="84"/>
      <c r="D52" s="465" t="s">
        <v>17</v>
      </c>
      <c r="E52" s="465"/>
      <c r="F52" s="465"/>
      <c r="G52" s="465"/>
      <c r="H52" s="465"/>
      <c r="I52" s="85"/>
      <c r="J52" s="465" t="s">
        <v>20</v>
      </c>
      <c r="K52" s="465"/>
      <c r="L52" s="465"/>
      <c r="M52" s="465"/>
      <c r="N52" s="465"/>
      <c r="O52" s="465"/>
      <c r="P52" s="465"/>
      <c r="Q52" s="465"/>
      <c r="R52" s="465"/>
      <c r="S52" s="465"/>
      <c r="T52" s="465"/>
      <c r="U52" s="465"/>
      <c r="V52" s="465"/>
      <c r="W52" s="465"/>
      <c r="X52" s="465"/>
      <c r="Y52" s="465"/>
      <c r="Z52" s="465"/>
      <c r="AA52" s="465"/>
      <c r="AB52" s="465"/>
      <c r="AC52" s="465"/>
      <c r="AD52" s="465"/>
      <c r="AE52" s="465"/>
      <c r="AF52" s="465"/>
      <c r="AG52" s="463">
        <f>'Smecky-kotelna - Výměna t...'!J25</f>
        <v>0</v>
      </c>
      <c r="AH52" s="464"/>
      <c r="AI52" s="464"/>
      <c r="AJ52" s="464"/>
      <c r="AK52" s="464"/>
      <c r="AL52" s="464"/>
      <c r="AM52" s="464"/>
      <c r="AN52" s="463">
        <f>SUM(AG52,AT52)</f>
        <v>0</v>
      </c>
      <c r="AO52" s="464"/>
      <c r="AP52" s="464"/>
      <c r="AQ52" s="86" t="s">
        <v>73</v>
      </c>
      <c r="AR52" s="83"/>
      <c r="AS52" s="87">
        <v>0</v>
      </c>
      <c r="AT52" s="88">
        <f>ROUND(SUM(AV52:AW52),2)</f>
        <v>0</v>
      </c>
      <c r="AU52" s="89">
        <f>'Smecky-kotelna - Výměna t...'!P89</f>
        <v>0</v>
      </c>
      <c r="AV52" s="88">
        <f>'Smecky-kotelna - Výměna t...'!J28</f>
        <v>0</v>
      </c>
      <c r="AW52" s="88">
        <f>'Smecky-kotelna - Výměna t...'!J29</f>
        <v>0</v>
      </c>
      <c r="AX52" s="88">
        <f>'Smecky-kotelna - Výměna t...'!J30</f>
        <v>0</v>
      </c>
      <c r="AY52" s="88">
        <f>'Smecky-kotelna - Výměna t...'!J31</f>
        <v>0</v>
      </c>
      <c r="AZ52" s="88">
        <f>'Smecky-kotelna - Výměna t...'!F28</f>
        <v>0</v>
      </c>
      <c r="BA52" s="88">
        <f>'Smecky-kotelna - Výměna t...'!F29</f>
        <v>0</v>
      </c>
      <c r="BB52" s="88">
        <f>'Smecky-kotelna - Výměna t...'!F30</f>
        <v>0</v>
      </c>
      <c r="BC52" s="88">
        <f>'Smecky-kotelna - Výměna t...'!F31</f>
        <v>0</v>
      </c>
      <c r="BD52" s="90">
        <f>'Smecky-kotelna - Výměna t...'!F32</f>
        <v>0</v>
      </c>
      <c r="BT52" s="91" t="s">
        <v>74</v>
      </c>
      <c r="BU52" s="91" t="s">
        <v>75</v>
      </c>
      <c r="BV52" s="91" t="s">
        <v>71</v>
      </c>
      <c r="BW52" s="91" t="s">
        <v>7</v>
      </c>
      <c r="BX52" s="91" t="s">
        <v>72</v>
      </c>
      <c r="CL52" s="91" t="s">
        <v>5</v>
      </c>
    </row>
    <row r="53" spans="1:90" s="1" customFormat="1" ht="30" customHeight="1">
      <c r="B53" s="40"/>
      <c r="AR53" s="40"/>
    </row>
    <row r="54" spans="1:90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X32:AB32"/>
    <mergeCell ref="AK32:AO32"/>
    <mergeCell ref="AS46:AT48"/>
    <mergeCell ref="C49:G49"/>
    <mergeCell ref="I49:AF49"/>
    <mergeCell ref="AG49:AM49"/>
    <mergeCell ref="AN49:AP49"/>
    <mergeCell ref="L29:O29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</mergeCells>
  <phoneticPr fontId="48" type="noConversion"/>
  <hyperlinks>
    <hyperlink ref="K1:S1" location="C2" display="1) Rekapitulace stavby"/>
    <hyperlink ref="W1:AI1" location="C51" display="2) Rekapitulace objektů stavby a soupisů prací"/>
  </hyperlinks>
  <printOptions horizontalCentered="1"/>
  <pageMargins left="0.39370078740157483" right="0.39370078740157483" top="0.59055118110236227" bottom="0.59055118110236227" header="0" footer="0"/>
  <pageSetup paperSize="9" scale="72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6"/>
  <sheetViews>
    <sheetView showGridLines="0" view="pageBreakPreview" zoomScaleNormal="100" zoomScaleSheetLayoutView="100" workbookViewId="0">
      <pane ySplit="1" topLeftCell="A249" activePane="bottomLeft" state="frozen"/>
      <selection pane="bottomLeft" activeCell="I288" sqref="I288"/>
    </sheetView>
  </sheetViews>
  <sheetFormatPr defaultRowHeight="12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2" customWidth="1"/>
    <col min="10" max="10" width="23.5" customWidth="1"/>
    <col min="11" max="11" width="15.5" customWidth="1"/>
    <col min="13" max="18" width="9.375" hidden="1" customWidth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 customWidth="1"/>
  </cols>
  <sheetData>
    <row r="1" spans="1:70" ht="21.75" customHeight="1">
      <c r="A1" s="20"/>
      <c r="B1" s="93"/>
      <c r="C1" s="93"/>
      <c r="D1" s="94" t="s">
        <v>1</v>
      </c>
      <c r="E1" s="93"/>
      <c r="F1" s="95" t="s">
        <v>76</v>
      </c>
      <c r="G1" s="483" t="s">
        <v>77</v>
      </c>
      <c r="H1" s="483"/>
      <c r="I1" s="96"/>
      <c r="J1" s="95" t="s">
        <v>78</v>
      </c>
      <c r="K1" s="94" t="s">
        <v>79</v>
      </c>
      <c r="L1" s="95" t="s">
        <v>80</v>
      </c>
      <c r="M1" s="95"/>
      <c r="N1" s="95"/>
      <c r="O1" s="95"/>
      <c r="P1" s="95"/>
      <c r="Q1" s="95"/>
      <c r="R1" s="95"/>
      <c r="S1" s="95"/>
      <c r="T1" s="9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>
      <c r="L2" s="461" t="s">
        <v>8</v>
      </c>
      <c r="M2" s="462"/>
      <c r="N2" s="462"/>
      <c r="O2" s="462"/>
      <c r="P2" s="462"/>
      <c r="Q2" s="462"/>
      <c r="R2" s="462"/>
      <c r="S2" s="462"/>
      <c r="T2" s="462"/>
      <c r="U2" s="462"/>
      <c r="V2" s="462"/>
      <c r="AT2" s="23" t="s">
        <v>7</v>
      </c>
    </row>
    <row r="3" spans="1:70" ht="6.9" customHeight="1">
      <c r="B3" s="24"/>
      <c r="C3" s="25"/>
      <c r="D3" s="25"/>
      <c r="E3" s="25"/>
      <c r="F3" s="25"/>
      <c r="G3" s="25"/>
      <c r="H3" s="25"/>
      <c r="I3" s="97"/>
      <c r="J3" s="25"/>
      <c r="K3" s="26"/>
      <c r="AT3" s="23" t="s">
        <v>81</v>
      </c>
    </row>
    <row r="4" spans="1:70" ht="37" customHeight="1">
      <c r="B4" s="27"/>
      <c r="C4" s="28"/>
      <c r="D4" s="29" t="s">
        <v>82</v>
      </c>
      <c r="E4" s="28"/>
      <c r="F4" s="28"/>
      <c r="G4" s="28"/>
      <c r="H4" s="28"/>
      <c r="I4" s="98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98"/>
      <c r="J5" s="28"/>
      <c r="K5" s="30"/>
    </row>
    <row r="6" spans="1:70" s="1" customFormat="1">
      <c r="B6" s="40"/>
      <c r="C6" s="41"/>
      <c r="D6" s="36" t="s">
        <v>19</v>
      </c>
      <c r="E6" s="41"/>
      <c r="F6" s="41"/>
      <c r="G6" s="41"/>
      <c r="H6" s="41"/>
      <c r="I6" s="99"/>
      <c r="J6" s="41"/>
      <c r="K6" s="44"/>
    </row>
    <row r="7" spans="1:70" s="1" customFormat="1" ht="37" customHeight="1">
      <c r="B7" s="40"/>
      <c r="C7" s="41"/>
      <c r="D7" s="41"/>
      <c r="E7" s="484" t="s">
        <v>20</v>
      </c>
      <c r="F7" s="485"/>
      <c r="G7" s="485"/>
      <c r="H7" s="485"/>
      <c r="I7" s="99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99"/>
      <c r="J8" s="41"/>
      <c r="K8" s="44"/>
    </row>
    <row r="9" spans="1:70" s="1" customFormat="1" ht="14.4" customHeight="1">
      <c r="B9" s="40"/>
      <c r="C9" s="41"/>
      <c r="D9" s="36" t="s">
        <v>21</v>
      </c>
      <c r="E9" s="41"/>
      <c r="F9" s="34" t="s">
        <v>5</v>
      </c>
      <c r="G9" s="41"/>
      <c r="H9" s="41"/>
      <c r="I9" s="100" t="s">
        <v>22</v>
      </c>
      <c r="J9" s="34" t="s">
        <v>5</v>
      </c>
      <c r="K9" s="44"/>
    </row>
    <row r="10" spans="1:70" s="1" customFormat="1" ht="14.4" customHeight="1">
      <c r="B10" s="40"/>
      <c r="C10" s="41"/>
      <c r="D10" s="36" t="s">
        <v>23</v>
      </c>
      <c r="E10" s="41"/>
      <c r="F10" s="34" t="s">
        <v>24</v>
      </c>
      <c r="G10" s="41"/>
      <c r="H10" s="41"/>
      <c r="I10" s="100" t="s">
        <v>25</v>
      </c>
      <c r="J10" s="101" t="str">
        <f>'Rekapitulace stavby'!AN8</f>
        <v>8. 8. 2019</v>
      </c>
      <c r="K10" s="44"/>
    </row>
    <row r="11" spans="1:70" s="1" customFormat="1" ht="11" customHeight="1">
      <c r="B11" s="40"/>
      <c r="C11" s="41"/>
      <c r="D11" s="41"/>
      <c r="E11" s="41"/>
      <c r="F11" s="41"/>
      <c r="G11" s="41"/>
      <c r="H11" s="41"/>
      <c r="I11" s="99"/>
      <c r="J11" s="41"/>
      <c r="K11" s="44"/>
    </row>
    <row r="12" spans="1:70" s="1" customFormat="1" ht="14.4" customHeight="1">
      <c r="B12" s="40"/>
      <c r="C12" s="41"/>
      <c r="D12" s="36" t="s">
        <v>27</v>
      </c>
      <c r="E12" s="41"/>
      <c r="F12" s="41"/>
      <c r="G12" s="41"/>
      <c r="H12" s="41"/>
      <c r="I12" s="100" t="s">
        <v>28</v>
      </c>
      <c r="J12" s="34" t="str">
        <f>IF('Rekapitulace stavby'!AN10="","",'Rekapitulace stavby'!AN10)</f>
        <v/>
      </c>
      <c r="K12" s="44"/>
    </row>
    <row r="13" spans="1:70" s="1" customFormat="1" ht="18" customHeight="1">
      <c r="B13" s="40"/>
      <c r="C13" s="41"/>
      <c r="D13" s="41"/>
      <c r="E13" s="34" t="str">
        <f>IF('Rekapitulace stavby'!E11="","",'Rekapitulace stavby'!E11)</f>
        <v xml:space="preserve"> </v>
      </c>
      <c r="F13" s="41"/>
      <c r="G13" s="41"/>
      <c r="H13" s="41"/>
      <c r="I13" s="100" t="s">
        <v>30</v>
      </c>
      <c r="J13" s="34" t="str">
        <f>IF('Rekapitulace stavby'!AN11="","",'Rekapitulace stavby'!AN11)</f>
        <v/>
      </c>
      <c r="K13" s="44"/>
    </row>
    <row r="14" spans="1:70" s="1" customFormat="1" ht="6.9" customHeight="1">
      <c r="B14" s="40"/>
      <c r="C14" s="41"/>
      <c r="D14" s="41"/>
      <c r="E14" s="41"/>
      <c r="F14" s="41"/>
      <c r="G14" s="41"/>
      <c r="H14" s="41"/>
      <c r="I14" s="99"/>
      <c r="J14" s="41"/>
      <c r="K14" s="44"/>
    </row>
    <row r="15" spans="1:70" s="1" customFormat="1" ht="14.4" customHeight="1">
      <c r="B15" s="40"/>
      <c r="C15" s="41"/>
      <c r="D15" s="36" t="s">
        <v>31</v>
      </c>
      <c r="E15" s="41"/>
      <c r="F15" s="41"/>
      <c r="G15" s="41"/>
      <c r="H15" s="41"/>
      <c r="I15" s="100" t="s">
        <v>28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00" t="s">
        <v>30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" customHeight="1">
      <c r="B17" s="40"/>
      <c r="C17" s="41"/>
      <c r="D17" s="41"/>
      <c r="E17" s="41"/>
      <c r="F17" s="41"/>
      <c r="G17" s="41"/>
      <c r="H17" s="41"/>
      <c r="I17" s="99"/>
      <c r="J17" s="41"/>
      <c r="K17" s="44"/>
    </row>
    <row r="18" spans="2:11" s="1" customFormat="1" ht="14.4" customHeight="1">
      <c r="B18" s="40"/>
      <c r="C18" s="41"/>
      <c r="D18" s="36" t="s">
        <v>33</v>
      </c>
      <c r="E18" s="41"/>
      <c r="F18" s="41"/>
      <c r="G18" s="41"/>
      <c r="H18" s="41"/>
      <c r="I18" s="100" t="s">
        <v>28</v>
      </c>
      <c r="J18" s="34" t="str">
        <f>IF('Rekapitulace stavby'!AN16="","",'Rekapitulace stavby'!AN16)</f>
        <v/>
      </c>
      <c r="K18" s="44"/>
    </row>
    <row r="19" spans="2:11" s="1" customFormat="1" ht="18" customHeight="1">
      <c r="B19" s="40"/>
      <c r="C19" s="41"/>
      <c r="D19" s="41"/>
      <c r="E19" s="34" t="str">
        <f>IF('Rekapitulace stavby'!E17="","",'Rekapitulace stavby'!E17)</f>
        <v xml:space="preserve"> </v>
      </c>
      <c r="F19" s="41"/>
      <c r="G19" s="41"/>
      <c r="H19" s="41"/>
      <c r="I19" s="100" t="s">
        <v>30</v>
      </c>
      <c r="J19" s="34" t="str">
        <f>IF('Rekapitulace stavby'!AN17="","",'Rekapitulace stavby'!AN17)</f>
        <v/>
      </c>
      <c r="K19" s="44"/>
    </row>
    <row r="20" spans="2:11" s="1" customFormat="1" ht="6.9" customHeight="1">
      <c r="B20" s="40"/>
      <c r="C20" s="41"/>
      <c r="D20" s="41"/>
      <c r="E20" s="41"/>
      <c r="F20" s="41"/>
      <c r="G20" s="41"/>
      <c r="H20" s="41"/>
      <c r="I20" s="99"/>
      <c r="J20" s="41"/>
      <c r="K20" s="44"/>
    </row>
    <row r="21" spans="2:11" s="1" customFormat="1" ht="14.4" customHeight="1">
      <c r="B21" s="40"/>
      <c r="C21" s="41"/>
      <c r="D21" s="36" t="s">
        <v>35</v>
      </c>
      <c r="E21" s="41"/>
      <c r="F21" s="41"/>
      <c r="G21" s="41"/>
      <c r="H21" s="41"/>
      <c r="I21" s="99"/>
      <c r="J21" s="41"/>
      <c r="K21" s="44"/>
    </row>
    <row r="22" spans="2:11" s="6" customFormat="1" ht="22.65" customHeight="1">
      <c r="B22" s="102"/>
      <c r="C22" s="103"/>
      <c r="D22" s="103"/>
      <c r="E22" s="455" t="s">
        <v>5</v>
      </c>
      <c r="F22" s="455"/>
      <c r="G22" s="455"/>
      <c r="H22" s="455"/>
      <c r="I22" s="104"/>
      <c r="J22" s="103"/>
      <c r="K22" s="105"/>
    </row>
    <row r="23" spans="2:11" s="1" customFormat="1" ht="6.9" customHeight="1">
      <c r="B23" s="40"/>
      <c r="C23" s="41"/>
      <c r="D23" s="41"/>
      <c r="E23" s="41"/>
      <c r="F23" s="41"/>
      <c r="G23" s="41"/>
      <c r="H23" s="41"/>
      <c r="I23" s="99"/>
      <c r="J23" s="41"/>
      <c r="K23" s="44"/>
    </row>
    <row r="24" spans="2:11" s="1" customFormat="1" ht="6.9" customHeight="1">
      <c r="B24" s="40"/>
      <c r="C24" s="41"/>
      <c r="D24" s="67"/>
      <c r="E24" s="67"/>
      <c r="F24" s="67"/>
      <c r="G24" s="67"/>
      <c r="H24" s="67"/>
      <c r="I24" s="106"/>
      <c r="J24" s="67"/>
      <c r="K24" s="107"/>
    </row>
    <row r="25" spans="2:11" s="1" customFormat="1" ht="25.4" customHeight="1">
      <c r="B25" s="40"/>
      <c r="C25" s="41"/>
      <c r="D25" s="108" t="s">
        <v>36</v>
      </c>
      <c r="E25" s="41"/>
      <c r="F25" s="41"/>
      <c r="G25" s="41"/>
      <c r="H25" s="41"/>
      <c r="I25" s="99"/>
      <c r="J25" s="109">
        <f>ROUND(J89,2)</f>
        <v>0</v>
      </c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06"/>
      <c r="J26" s="67"/>
      <c r="K26" s="107"/>
    </row>
    <row r="27" spans="2:11" s="1" customFormat="1" ht="14.4" customHeight="1">
      <c r="B27" s="40"/>
      <c r="C27" s="41"/>
      <c r="D27" s="41"/>
      <c r="E27" s="41"/>
      <c r="F27" s="45" t="s">
        <v>38</v>
      </c>
      <c r="G27" s="41"/>
      <c r="H27" s="41"/>
      <c r="I27" s="110" t="s">
        <v>37</v>
      </c>
      <c r="J27" s="45" t="s">
        <v>39</v>
      </c>
      <c r="K27" s="44"/>
    </row>
    <row r="28" spans="2:11" s="1" customFormat="1" ht="14.4" customHeight="1">
      <c r="B28" s="40"/>
      <c r="C28" s="41"/>
      <c r="D28" s="48" t="s">
        <v>40</v>
      </c>
      <c r="E28" s="48" t="s">
        <v>41</v>
      </c>
      <c r="F28" s="111">
        <f>ROUND(SUM(BE89:BE295), 2)</f>
        <v>0</v>
      </c>
      <c r="G28" s="41"/>
      <c r="H28" s="41"/>
      <c r="I28" s="112">
        <v>0.21</v>
      </c>
      <c r="J28" s="111">
        <f>ROUND(ROUND((SUM(BE89:BE295)), 2)*I28, 2)</f>
        <v>0</v>
      </c>
      <c r="K28" s="44"/>
    </row>
    <row r="29" spans="2:11" s="1" customFormat="1" ht="14.4" customHeight="1">
      <c r="B29" s="40"/>
      <c r="C29" s="41"/>
      <c r="D29" s="41"/>
      <c r="E29" s="48" t="s">
        <v>42</v>
      </c>
      <c r="F29" s="111">
        <f>ROUND(SUM(BF89:BF295), 2)</f>
        <v>0</v>
      </c>
      <c r="G29" s="41"/>
      <c r="H29" s="41"/>
      <c r="I29" s="112">
        <v>0.15</v>
      </c>
      <c r="J29" s="111">
        <f>ROUND(ROUND((SUM(BF89:BF295)), 2)*I29, 2)</f>
        <v>0</v>
      </c>
      <c r="K29" s="44"/>
    </row>
    <row r="30" spans="2:11" s="1" customFormat="1" ht="14.4" hidden="1" customHeight="1">
      <c r="B30" s="40"/>
      <c r="C30" s="41"/>
      <c r="D30" s="41"/>
      <c r="E30" s="48" t="s">
        <v>43</v>
      </c>
      <c r="F30" s="111">
        <f>ROUND(SUM(BG89:BG295), 2)</f>
        <v>0</v>
      </c>
      <c r="G30" s="41"/>
      <c r="H30" s="41"/>
      <c r="I30" s="112">
        <v>0.21</v>
      </c>
      <c r="J30" s="111">
        <v>0</v>
      </c>
      <c r="K30" s="44"/>
    </row>
    <row r="31" spans="2:11" s="1" customFormat="1" ht="14.4" hidden="1" customHeight="1">
      <c r="B31" s="40"/>
      <c r="C31" s="41"/>
      <c r="D31" s="41"/>
      <c r="E31" s="48" t="s">
        <v>44</v>
      </c>
      <c r="F31" s="111">
        <f>ROUND(SUM(BH89:BH295), 2)</f>
        <v>0</v>
      </c>
      <c r="G31" s="41"/>
      <c r="H31" s="41"/>
      <c r="I31" s="112">
        <v>0.15</v>
      </c>
      <c r="J31" s="111">
        <v>0</v>
      </c>
      <c r="K31" s="44"/>
    </row>
    <row r="32" spans="2:11" s="1" customFormat="1" ht="14.4" hidden="1" customHeight="1">
      <c r="B32" s="40"/>
      <c r="C32" s="41"/>
      <c r="D32" s="41"/>
      <c r="E32" s="48" t="s">
        <v>45</v>
      </c>
      <c r="F32" s="111">
        <f>ROUND(SUM(BI89:BI295), 2)</f>
        <v>0</v>
      </c>
      <c r="G32" s="41"/>
      <c r="H32" s="41"/>
      <c r="I32" s="112">
        <v>0</v>
      </c>
      <c r="J32" s="111">
        <v>0</v>
      </c>
      <c r="K32" s="44"/>
    </row>
    <row r="33" spans="2:11" s="1" customFormat="1" ht="6.9" customHeight="1">
      <c r="B33" s="40"/>
      <c r="C33" s="41"/>
      <c r="D33" s="41"/>
      <c r="E33" s="41"/>
      <c r="F33" s="41"/>
      <c r="G33" s="41"/>
      <c r="H33" s="41"/>
      <c r="I33" s="99"/>
      <c r="J33" s="41"/>
      <c r="K33" s="44"/>
    </row>
    <row r="34" spans="2:11" s="1" customFormat="1" ht="25.4" customHeight="1">
      <c r="B34" s="40"/>
      <c r="C34" s="50"/>
      <c r="D34" s="51" t="s">
        <v>46</v>
      </c>
      <c r="E34" s="52"/>
      <c r="F34" s="52"/>
      <c r="G34" s="113" t="s">
        <v>47</v>
      </c>
      <c r="H34" s="53" t="s">
        <v>48</v>
      </c>
      <c r="I34" s="114"/>
      <c r="J34" s="115">
        <f>SUM(J25:J32)</f>
        <v>0</v>
      </c>
      <c r="K34" s="116"/>
    </row>
    <row r="35" spans="2:11" s="1" customFormat="1" ht="14.4" customHeight="1">
      <c r="B35" s="55"/>
      <c r="C35" s="56"/>
      <c r="D35" s="56"/>
      <c r="E35" s="56"/>
      <c r="F35" s="56"/>
      <c r="G35" s="56"/>
      <c r="H35" s="56"/>
      <c r="I35" s="117"/>
      <c r="J35" s="56"/>
      <c r="K35" s="57"/>
    </row>
    <row r="39" spans="2:11" s="1" customFormat="1" ht="6.9" customHeight="1">
      <c r="B39" s="58"/>
      <c r="C39" s="59"/>
      <c r="D39" s="59"/>
      <c r="E39" s="59"/>
      <c r="F39" s="59"/>
      <c r="G39" s="59"/>
      <c r="H39" s="59"/>
      <c r="I39" s="118"/>
      <c r="J39" s="59"/>
      <c r="K39" s="119"/>
    </row>
    <row r="40" spans="2:11" s="1" customFormat="1" ht="37" customHeight="1">
      <c r="B40" s="40"/>
      <c r="C40" s="29" t="s">
        <v>83</v>
      </c>
      <c r="D40" s="41"/>
      <c r="E40" s="41"/>
      <c r="F40" s="41"/>
      <c r="G40" s="41"/>
      <c r="H40" s="41"/>
      <c r="I40" s="99"/>
      <c r="J40" s="41"/>
      <c r="K40" s="44"/>
    </row>
    <row r="41" spans="2:11" s="1" customFormat="1" ht="6.9" customHeight="1">
      <c r="B41" s="40"/>
      <c r="C41" s="41"/>
      <c r="D41" s="41"/>
      <c r="E41" s="41"/>
      <c r="F41" s="41"/>
      <c r="G41" s="41"/>
      <c r="H41" s="41"/>
      <c r="I41" s="99"/>
      <c r="J41" s="41"/>
      <c r="K41" s="44"/>
    </row>
    <row r="42" spans="2:11" s="1" customFormat="1" ht="14.4" customHeight="1">
      <c r="B42" s="40"/>
      <c r="C42" s="36" t="s">
        <v>19</v>
      </c>
      <c r="D42" s="41"/>
      <c r="E42" s="41"/>
      <c r="F42" s="41"/>
      <c r="G42" s="41"/>
      <c r="H42" s="41"/>
      <c r="I42" s="99"/>
      <c r="J42" s="41"/>
      <c r="K42" s="44"/>
    </row>
    <row r="43" spans="2:11" s="1" customFormat="1" ht="23.25" customHeight="1">
      <c r="B43" s="40"/>
      <c r="C43" s="41"/>
      <c r="D43" s="41"/>
      <c r="E43" s="484" t="str">
        <f>E7</f>
        <v>Výměna technologie plynové kotelny,Ve Smečkách 33, Praha 1</v>
      </c>
      <c r="F43" s="485"/>
      <c r="G43" s="485"/>
      <c r="H43" s="485"/>
      <c r="I43" s="99"/>
      <c r="J43" s="41"/>
      <c r="K43" s="44"/>
    </row>
    <row r="44" spans="2:11" s="1" customFormat="1" ht="6.9" customHeight="1">
      <c r="B44" s="40"/>
      <c r="C44" s="41"/>
      <c r="D44" s="41"/>
      <c r="E44" s="41"/>
      <c r="F44" s="41"/>
      <c r="G44" s="41"/>
      <c r="H44" s="41"/>
      <c r="I44" s="99"/>
      <c r="J44" s="41"/>
      <c r="K44" s="44"/>
    </row>
    <row r="45" spans="2:11" s="1" customFormat="1" ht="18" customHeight="1">
      <c r="B45" s="40"/>
      <c r="C45" s="36" t="s">
        <v>23</v>
      </c>
      <c r="D45" s="41"/>
      <c r="E45" s="41"/>
      <c r="F45" s="34" t="str">
        <f>F10</f>
        <v>Ve Smečkách 33, Praha 1</v>
      </c>
      <c r="G45" s="41"/>
      <c r="H45" s="41"/>
      <c r="I45" s="100" t="s">
        <v>25</v>
      </c>
      <c r="J45" s="101" t="str">
        <f>IF(J10="","",J10)</f>
        <v>8. 8. 2019</v>
      </c>
      <c r="K45" s="44"/>
    </row>
    <row r="46" spans="2:11" s="1" customFormat="1" ht="6.9" customHeight="1">
      <c r="B46" s="40"/>
      <c r="C46" s="41"/>
      <c r="D46" s="41"/>
      <c r="E46" s="41"/>
      <c r="F46" s="41"/>
      <c r="G46" s="41"/>
      <c r="H46" s="41"/>
      <c r="I46" s="99"/>
      <c r="J46" s="41"/>
      <c r="K46" s="44"/>
    </row>
    <row r="47" spans="2:11" s="1" customFormat="1">
      <c r="B47" s="40"/>
      <c r="C47" s="36" t="s">
        <v>27</v>
      </c>
      <c r="D47" s="41"/>
      <c r="E47" s="41"/>
      <c r="F47" s="34" t="str">
        <f>E13</f>
        <v xml:space="preserve"> </v>
      </c>
      <c r="G47" s="41"/>
      <c r="H47" s="41"/>
      <c r="I47" s="100" t="s">
        <v>33</v>
      </c>
      <c r="J47" s="34" t="str">
        <f>E19</f>
        <v xml:space="preserve"> </v>
      </c>
      <c r="K47" s="44"/>
    </row>
    <row r="48" spans="2:11" s="1" customFormat="1" ht="14.4" customHeight="1">
      <c r="B48" s="40"/>
      <c r="C48" s="36" t="s">
        <v>31</v>
      </c>
      <c r="D48" s="41"/>
      <c r="E48" s="41"/>
      <c r="F48" s="34" t="str">
        <f>IF(E16="","",E16)</f>
        <v/>
      </c>
      <c r="G48" s="41"/>
      <c r="H48" s="41"/>
      <c r="I48" s="99"/>
      <c r="J48" s="41"/>
      <c r="K48" s="44"/>
    </row>
    <row r="49" spans="2:47" s="1" customFormat="1" ht="10.4" customHeight="1">
      <c r="B49" s="40"/>
      <c r="C49" s="41"/>
      <c r="D49" s="41"/>
      <c r="E49" s="41"/>
      <c r="F49" s="41"/>
      <c r="G49" s="41"/>
      <c r="H49" s="41"/>
      <c r="I49" s="99"/>
      <c r="J49" s="41"/>
      <c r="K49" s="44"/>
    </row>
    <row r="50" spans="2:47" s="1" customFormat="1" ht="29.25" customHeight="1">
      <c r="B50" s="40"/>
      <c r="C50" s="120" t="s">
        <v>84</v>
      </c>
      <c r="D50" s="50"/>
      <c r="E50" s="50"/>
      <c r="F50" s="50"/>
      <c r="G50" s="50"/>
      <c r="H50" s="50"/>
      <c r="I50" s="121"/>
      <c r="J50" s="122" t="s">
        <v>85</v>
      </c>
      <c r="K50" s="54"/>
    </row>
    <row r="51" spans="2:47" s="1" customFormat="1" ht="10.4" customHeight="1">
      <c r="B51" s="40"/>
      <c r="C51" s="41"/>
      <c r="D51" s="41"/>
      <c r="E51" s="41"/>
      <c r="F51" s="41"/>
      <c r="G51" s="41"/>
      <c r="H51" s="41"/>
      <c r="I51" s="99"/>
      <c r="J51" s="41"/>
      <c r="K51" s="44"/>
    </row>
    <row r="52" spans="2:47" s="1" customFormat="1" ht="29.25" customHeight="1">
      <c r="B52" s="40"/>
      <c r="C52" s="123" t="s">
        <v>86</v>
      </c>
      <c r="D52" s="41"/>
      <c r="E52" s="41"/>
      <c r="F52" s="41"/>
      <c r="G52" s="41"/>
      <c r="H52" s="41"/>
      <c r="I52" s="99"/>
      <c r="J52" s="109">
        <f>J89</f>
        <v>0</v>
      </c>
      <c r="K52" s="44"/>
      <c r="AU52" s="23" t="s">
        <v>87</v>
      </c>
    </row>
    <row r="53" spans="2:47" s="7" customFormat="1" ht="24.9" customHeight="1">
      <c r="B53" s="124"/>
      <c r="C53" s="125"/>
      <c r="D53" s="126" t="s">
        <v>88</v>
      </c>
      <c r="E53" s="127"/>
      <c r="F53" s="127"/>
      <c r="G53" s="127"/>
      <c r="H53" s="127"/>
      <c r="I53" s="128"/>
      <c r="J53" s="129">
        <f>J90</f>
        <v>0</v>
      </c>
      <c r="K53" s="130"/>
    </row>
    <row r="54" spans="2:47" s="8" customFormat="1" ht="20" customHeight="1">
      <c r="B54" s="131"/>
      <c r="C54" s="132"/>
      <c r="D54" s="133" t="s">
        <v>89</v>
      </c>
      <c r="E54" s="134"/>
      <c r="F54" s="134"/>
      <c r="G54" s="134"/>
      <c r="H54" s="134"/>
      <c r="I54" s="135"/>
      <c r="J54" s="136">
        <f>J91</f>
        <v>0</v>
      </c>
      <c r="K54" s="137"/>
    </row>
    <row r="55" spans="2:47" s="8" customFormat="1" ht="20" customHeight="1">
      <c r="B55" s="131"/>
      <c r="C55" s="132"/>
      <c r="D55" s="133" t="s">
        <v>90</v>
      </c>
      <c r="E55" s="134"/>
      <c r="F55" s="134"/>
      <c r="G55" s="134"/>
      <c r="H55" s="134"/>
      <c r="I55" s="135"/>
      <c r="J55" s="136">
        <f>J110</f>
        <v>0</v>
      </c>
      <c r="K55" s="137"/>
    </row>
    <row r="56" spans="2:47" s="8" customFormat="1" ht="20" customHeight="1">
      <c r="B56" s="131"/>
      <c r="C56" s="132"/>
      <c r="D56" s="133" t="s">
        <v>91</v>
      </c>
      <c r="E56" s="134"/>
      <c r="F56" s="134"/>
      <c r="G56" s="134"/>
      <c r="H56" s="134"/>
      <c r="I56" s="135"/>
      <c r="J56" s="136">
        <f>J117</f>
        <v>0</v>
      </c>
      <c r="K56" s="137"/>
    </row>
    <row r="57" spans="2:47" s="8" customFormat="1" ht="20" customHeight="1">
      <c r="B57" s="131"/>
      <c r="C57" s="132"/>
      <c r="D57" s="133" t="s">
        <v>92</v>
      </c>
      <c r="E57" s="134"/>
      <c r="F57" s="134"/>
      <c r="G57" s="134"/>
      <c r="H57" s="134"/>
      <c r="I57" s="135"/>
      <c r="J57" s="136">
        <f>J155</f>
        <v>0</v>
      </c>
      <c r="K57" s="137"/>
    </row>
    <row r="58" spans="2:47" s="8" customFormat="1" ht="20" customHeight="1">
      <c r="B58" s="131"/>
      <c r="C58" s="132"/>
      <c r="D58" s="133" t="s">
        <v>93</v>
      </c>
      <c r="E58" s="134"/>
      <c r="F58" s="134"/>
      <c r="G58" s="134"/>
      <c r="H58" s="134"/>
      <c r="I58" s="135"/>
      <c r="J58" s="136">
        <f>J225</f>
        <v>0</v>
      </c>
      <c r="K58" s="137"/>
    </row>
    <row r="59" spans="2:47" s="8" customFormat="1" ht="20" customHeight="1">
      <c r="B59" s="131"/>
      <c r="C59" s="132"/>
      <c r="D59" s="133" t="s">
        <v>94</v>
      </c>
      <c r="E59" s="134"/>
      <c r="F59" s="134"/>
      <c r="G59" s="134"/>
      <c r="H59" s="134"/>
      <c r="I59" s="135"/>
      <c r="J59" s="136">
        <f>J235</f>
        <v>0</v>
      </c>
      <c r="K59" s="137"/>
    </row>
    <row r="60" spans="2:47" s="7" customFormat="1" ht="24.9" customHeight="1">
      <c r="B60" s="124"/>
      <c r="C60" s="125"/>
      <c r="D60" s="126" t="s">
        <v>95</v>
      </c>
      <c r="E60" s="127"/>
      <c r="F60" s="127"/>
      <c r="G60" s="127"/>
      <c r="H60" s="127"/>
      <c r="I60" s="128"/>
      <c r="J60" s="129">
        <f>J237</f>
        <v>0</v>
      </c>
      <c r="K60" s="130"/>
    </row>
    <row r="61" spans="2:47" s="8" customFormat="1" ht="20" customHeight="1">
      <c r="B61" s="131"/>
      <c r="C61" s="132"/>
      <c r="D61" s="133" t="s">
        <v>96</v>
      </c>
      <c r="E61" s="134"/>
      <c r="F61" s="134"/>
      <c r="G61" s="134"/>
      <c r="H61" s="134"/>
      <c r="I61" s="135"/>
      <c r="J61" s="136">
        <f>J238</f>
        <v>0</v>
      </c>
      <c r="K61" s="137"/>
    </row>
    <row r="62" spans="2:47" s="8" customFormat="1" ht="20" customHeight="1">
      <c r="B62" s="131"/>
      <c r="C62" s="132"/>
      <c r="D62" s="133" t="s">
        <v>97</v>
      </c>
      <c r="E62" s="134"/>
      <c r="F62" s="134"/>
      <c r="G62" s="134"/>
      <c r="H62" s="134"/>
      <c r="I62" s="135"/>
      <c r="J62" s="136">
        <f>J241</f>
        <v>0</v>
      </c>
      <c r="K62" s="137"/>
    </row>
    <row r="63" spans="2:47" s="8" customFormat="1" ht="20" customHeight="1">
      <c r="B63" s="131"/>
      <c r="C63" s="132"/>
      <c r="D63" s="133" t="s">
        <v>98</v>
      </c>
      <c r="E63" s="134"/>
      <c r="F63" s="134"/>
      <c r="G63" s="134"/>
      <c r="H63" s="134"/>
      <c r="I63" s="135"/>
      <c r="J63" s="136">
        <f>J245</f>
        <v>0</v>
      </c>
      <c r="K63" s="137"/>
    </row>
    <row r="64" spans="2:47" s="8" customFormat="1" ht="20" customHeight="1">
      <c r="B64" s="131"/>
      <c r="C64" s="132"/>
      <c r="D64" s="133" t="s">
        <v>99</v>
      </c>
      <c r="E64" s="134"/>
      <c r="F64" s="134"/>
      <c r="G64" s="134"/>
      <c r="H64" s="134"/>
      <c r="I64" s="135"/>
      <c r="J64" s="136">
        <f>J250</f>
        <v>0</v>
      </c>
      <c r="K64" s="137"/>
    </row>
    <row r="65" spans="2:12" s="8" customFormat="1" ht="20" customHeight="1">
      <c r="B65" s="131"/>
      <c r="C65" s="132"/>
      <c r="D65" s="133" t="s">
        <v>100</v>
      </c>
      <c r="E65" s="134"/>
      <c r="F65" s="134"/>
      <c r="G65" s="134"/>
      <c r="H65" s="134"/>
      <c r="I65" s="135"/>
      <c r="J65" s="136">
        <f>J273</f>
        <v>0</v>
      </c>
      <c r="K65" s="137"/>
    </row>
    <row r="66" spans="2:12" s="8" customFormat="1" ht="20" customHeight="1">
      <c r="B66" s="131"/>
      <c r="C66" s="132"/>
      <c r="D66" s="133" t="s">
        <v>101</v>
      </c>
      <c r="E66" s="134"/>
      <c r="F66" s="134"/>
      <c r="G66" s="134"/>
      <c r="H66" s="134"/>
      <c r="I66" s="135"/>
      <c r="J66" s="136">
        <f>J280</f>
        <v>0</v>
      </c>
      <c r="K66" s="137"/>
    </row>
    <row r="67" spans="2:12" s="7" customFormat="1" ht="24.9" customHeight="1">
      <c r="B67" s="124"/>
      <c r="C67" s="125"/>
      <c r="D67" s="126" t="s">
        <v>102</v>
      </c>
      <c r="E67" s="127"/>
      <c r="F67" s="127"/>
      <c r="G67" s="127"/>
      <c r="H67" s="127"/>
      <c r="I67" s="128"/>
      <c r="J67" s="129">
        <f>J286</f>
        <v>0</v>
      </c>
      <c r="K67" s="130"/>
    </row>
    <row r="68" spans="2:12" s="8" customFormat="1" ht="20" customHeight="1">
      <c r="B68" s="131"/>
      <c r="C68" s="132"/>
      <c r="D68" s="133" t="s">
        <v>103</v>
      </c>
      <c r="E68" s="134"/>
      <c r="F68" s="134"/>
      <c r="G68" s="134"/>
      <c r="H68" s="134"/>
      <c r="I68" s="135"/>
      <c r="J68" s="136">
        <f>J287</f>
        <v>0</v>
      </c>
      <c r="K68" s="137"/>
    </row>
    <row r="69" spans="2:12" s="8" customFormat="1" ht="20" customHeight="1">
      <c r="B69" s="131"/>
      <c r="C69" s="132"/>
      <c r="D69" s="133" t="s">
        <v>104</v>
      </c>
      <c r="E69" s="134"/>
      <c r="F69" s="134"/>
      <c r="G69" s="134"/>
      <c r="H69" s="134"/>
      <c r="I69" s="135"/>
      <c r="J69" s="136">
        <f>J289</f>
        <v>0</v>
      </c>
      <c r="K69" s="137"/>
    </row>
    <row r="70" spans="2:12" s="8" customFormat="1" ht="20" customHeight="1">
      <c r="B70" s="131"/>
      <c r="C70" s="132"/>
      <c r="D70" s="133" t="s">
        <v>105</v>
      </c>
      <c r="E70" s="134"/>
      <c r="F70" s="134"/>
      <c r="G70" s="134"/>
      <c r="H70" s="134"/>
      <c r="I70" s="135"/>
      <c r="J70" s="136">
        <f>J291</f>
        <v>0</v>
      </c>
      <c r="K70" s="137"/>
    </row>
    <row r="71" spans="2:12" s="8" customFormat="1" ht="20" customHeight="1">
      <c r="B71" s="131"/>
      <c r="C71" s="132"/>
      <c r="D71" s="133" t="s">
        <v>106</v>
      </c>
      <c r="E71" s="134"/>
      <c r="F71" s="134"/>
      <c r="G71" s="134"/>
      <c r="H71" s="134"/>
      <c r="I71" s="135"/>
      <c r="J71" s="136">
        <f>J294</f>
        <v>0</v>
      </c>
      <c r="K71" s="137"/>
    </row>
    <row r="72" spans="2:12" s="1" customFormat="1" ht="21.75" customHeight="1">
      <c r="B72" s="40"/>
      <c r="C72" s="41"/>
      <c r="D72" s="41"/>
      <c r="E72" s="41"/>
      <c r="F72" s="41"/>
      <c r="G72" s="41"/>
      <c r="H72" s="41"/>
      <c r="I72" s="99"/>
      <c r="J72" s="41"/>
      <c r="K72" s="44"/>
    </row>
    <row r="73" spans="2:12" s="1" customFormat="1" ht="6.9" customHeight="1">
      <c r="B73" s="55"/>
      <c r="C73" s="56"/>
      <c r="D73" s="56"/>
      <c r="E73" s="56"/>
      <c r="F73" s="56"/>
      <c r="G73" s="56"/>
      <c r="H73" s="56"/>
      <c r="I73" s="117"/>
      <c r="J73" s="56"/>
      <c r="K73" s="57"/>
    </row>
    <row r="77" spans="2:12" s="1" customFormat="1" ht="6.9" customHeight="1">
      <c r="B77" s="58"/>
      <c r="C77" s="59"/>
      <c r="D77" s="59"/>
      <c r="E77" s="59"/>
      <c r="F77" s="59"/>
      <c r="G77" s="59"/>
      <c r="H77" s="59"/>
      <c r="I77" s="118"/>
      <c r="J77" s="59"/>
      <c r="K77" s="59"/>
      <c r="L77" s="40"/>
    </row>
    <row r="78" spans="2:12" s="1" customFormat="1" ht="37" customHeight="1">
      <c r="B78" s="40"/>
      <c r="C78" s="60" t="s">
        <v>107</v>
      </c>
      <c r="L78" s="40"/>
    </row>
    <row r="79" spans="2:12" s="1" customFormat="1" ht="6.9" customHeight="1">
      <c r="B79" s="40"/>
      <c r="L79" s="40"/>
    </row>
    <row r="80" spans="2:12" s="1" customFormat="1" ht="14.4" customHeight="1">
      <c r="B80" s="40"/>
      <c r="C80" s="62" t="s">
        <v>19</v>
      </c>
      <c r="L80" s="40"/>
    </row>
    <row r="81" spans="2:65" s="1" customFormat="1" ht="23.25" customHeight="1">
      <c r="B81" s="40"/>
      <c r="E81" s="468" t="str">
        <f>E7</f>
        <v>Výměna technologie plynové kotelny,Ve Smečkách 33, Praha 1</v>
      </c>
      <c r="F81" s="482"/>
      <c r="G81" s="482"/>
      <c r="H81" s="482"/>
      <c r="L81" s="40"/>
    </row>
    <row r="82" spans="2:65" s="1" customFormat="1" ht="6.9" customHeight="1">
      <c r="B82" s="40"/>
      <c r="L82" s="40"/>
    </row>
    <row r="83" spans="2:65" s="1" customFormat="1" ht="18" customHeight="1">
      <c r="B83" s="40"/>
      <c r="C83" s="62" t="s">
        <v>23</v>
      </c>
      <c r="F83" s="138" t="str">
        <f>F10</f>
        <v>Ve Smečkách 33, Praha 1</v>
      </c>
      <c r="I83" s="139" t="s">
        <v>25</v>
      </c>
      <c r="J83" s="66" t="str">
        <f>IF(J10="","",J10)</f>
        <v>8. 8. 2019</v>
      </c>
      <c r="L83" s="40"/>
    </row>
    <row r="84" spans="2:65" s="1" customFormat="1" ht="6.9" customHeight="1">
      <c r="B84" s="40"/>
      <c r="L84" s="40"/>
    </row>
    <row r="85" spans="2:65" s="1" customFormat="1">
      <c r="B85" s="40"/>
      <c r="C85" s="62" t="s">
        <v>27</v>
      </c>
      <c r="F85" s="138" t="str">
        <f>E13</f>
        <v xml:space="preserve"> </v>
      </c>
      <c r="I85" s="139" t="s">
        <v>33</v>
      </c>
      <c r="J85" s="138" t="str">
        <f>E19</f>
        <v xml:space="preserve"> </v>
      </c>
      <c r="L85" s="40"/>
    </row>
    <row r="86" spans="2:65" s="1" customFormat="1" ht="14.4" customHeight="1">
      <c r="B86" s="40"/>
      <c r="C86" s="62" t="s">
        <v>31</v>
      </c>
      <c r="F86" s="138" t="str">
        <f>IF(E16="","",E16)</f>
        <v/>
      </c>
      <c r="L86" s="40"/>
    </row>
    <row r="87" spans="2:65" s="1" customFormat="1" ht="10.4" customHeight="1">
      <c r="B87" s="40"/>
      <c r="L87" s="40"/>
    </row>
    <row r="88" spans="2:65" s="9" customFormat="1" ht="29.25" customHeight="1">
      <c r="B88" s="140"/>
      <c r="C88" s="141" t="s">
        <v>108</v>
      </c>
      <c r="D88" s="142" t="s">
        <v>55</v>
      </c>
      <c r="E88" s="142" t="s">
        <v>51</v>
      </c>
      <c r="F88" s="142" t="s">
        <v>109</v>
      </c>
      <c r="G88" s="142" t="s">
        <v>110</v>
      </c>
      <c r="H88" s="142" t="s">
        <v>111</v>
      </c>
      <c r="I88" s="143" t="s">
        <v>112</v>
      </c>
      <c r="J88" s="142" t="s">
        <v>85</v>
      </c>
      <c r="K88" s="144" t="s">
        <v>113</v>
      </c>
      <c r="L88" s="140"/>
      <c r="M88" s="71" t="s">
        <v>114</v>
      </c>
      <c r="N88" s="72" t="s">
        <v>40</v>
      </c>
      <c r="O88" s="72" t="s">
        <v>115</v>
      </c>
      <c r="P88" s="72" t="s">
        <v>116</v>
      </c>
      <c r="Q88" s="72" t="s">
        <v>117</v>
      </c>
      <c r="R88" s="72" t="s">
        <v>118</v>
      </c>
      <c r="S88" s="72" t="s">
        <v>119</v>
      </c>
      <c r="T88" s="73" t="s">
        <v>120</v>
      </c>
    </row>
    <row r="89" spans="2:65" s="1" customFormat="1" ht="29.25" customHeight="1">
      <c r="B89" s="40"/>
      <c r="C89" s="75" t="s">
        <v>86</v>
      </c>
      <c r="J89" s="145">
        <f>BK89</f>
        <v>0</v>
      </c>
      <c r="L89" s="40"/>
      <c r="M89" s="74"/>
      <c r="N89" s="67"/>
      <c r="O89" s="67"/>
      <c r="P89" s="146">
        <f>P90+P237+P286</f>
        <v>0</v>
      </c>
      <c r="Q89" s="67"/>
      <c r="R89" s="146">
        <f>R90+R237+R286</f>
        <v>9.1776591700000001</v>
      </c>
      <c r="S89" s="67"/>
      <c r="T89" s="147">
        <f>T90+T237+T286</f>
        <v>5.5763340000000001</v>
      </c>
      <c r="AT89" s="23" t="s">
        <v>69</v>
      </c>
      <c r="AU89" s="23" t="s">
        <v>87</v>
      </c>
      <c r="BK89" s="148">
        <f>BK90+BK237+BK286</f>
        <v>0</v>
      </c>
    </row>
    <row r="90" spans="2:65" s="10" customFormat="1" ht="37.4" customHeight="1">
      <c r="B90" s="149"/>
      <c r="D90" s="150" t="s">
        <v>69</v>
      </c>
      <c r="E90" s="151" t="s">
        <v>121</v>
      </c>
      <c r="F90" s="151" t="s">
        <v>122</v>
      </c>
      <c r="I90" s="152"/>
      <c r="J90" s="153">
        <f>BK90</f>
        <v>0</v>
      </c>
      <c r="L90" s="149"/>
      <c r="M90" s="154"/>
      <c r="N90" s="155"/>
      <c r="O90" s="155"/>
      <c r="P90" s="156">
        <f>P91+P110+P117+P155+P225+P235</f>
        <v>0</v>
      </c>
      <c r="Q90" s="155"/>
      <c r="R90" s="156">
        <f>R91+R110+R117+R155+R225+R235</f>
        <v>5.1917272700000003</v>
      </c>
      <c r="S90" s="155"/>
      <c r="T90" s="157">
        <f>T91+T110+T117+T155+T225+T235</f>
        <v>5.5763340000000001</v>
      </c>
      <c r="AR90" s="150" t="s">
        <v>74</v>
      </c>
      <c r="AT90" s="158" t="s">
        <v>69</v>
      </c>
      <c r="AU90" s="158" t="s">
        <v>70</v>
      </c>
      <c r="AY90" s="150" t="s">
        <v>123</v>
      </c>
      <c r="BK90" s="159">
        <f>BK91+BK110+BK117+BK155+BK225+BK235</f>
        <v>0</v>
      </c>
    </row>
    <row r="91" spans="2:65" s="10" customFormat="1" ht="20" customHeight="1">
      <c r="B91" s="149"/>
      <c r="D91" s="160" t="s">
        <v>69</v>
      </c>
      <c r="E91" s="161" t="s">
        <v>81</v>
      </c>
      <c r="F91" s="161" t="s">
        <v>124</v>
      </c>
      <c r="I91" s="152"/>
      <c r="J91" s="162">
        <f>BK91</f>
        <v>0</v>
      </c>
      <c r="L91" s="149"/>
      <c r="M91" s="154"/>
      <c r="N91" s="155"/>
      <c r="O91" s="155"/>
      <c r="P91" s="156">
        <f>SUM(P92:P109)</f>
        <v>0</v>
      </c>
      <c r="Q91" s="155"/>
      <c r="R91" s="156">
        <f>SUM(R92:R109)</f>
        <v>1.1962846599999999</v>
      </c>
      <c r="S91" s="155"/>
      <c r="T91" s="157">
        <f>SUM(T92:T109)</f>
        <v>0</v>
      </c>
      <c r="AR91" s="150" t="s">
        <v>74</v>
      </c>
      <c r="AT91" s="158" t="s">
        <v>69</v>
      </c>
      <c r="AU91" s="158" t="s">
        <v>74</v>
      </c>
      <c r="AY91" s="150" t="s">
        <v>123</v>
      </c>
      <c r="BK91" s="159">
        <f>SUM(BK92:BK109)</f>
        <v>0</v>
      </c>
    </row>
    <row r="92" spans="2:65" s="1" customFormat="1" ht="22.65" customHeight="1">
      <c r="B92" s="163"/>
      <c r="C92" s="164" t="s">
        <v>74</v>
      </c>
      <c r="D92" s="164" t="s">
        <v>125</v>
      </c>
      <c r="E92" s="165" t="s">
        <v>126</v>
      </c>
      <c r="F92" s="166" t="s">
        <v>127</v>
      </c>
      <c r="G92" s="167" t="s">
        <v>128</v>
      </c>
      <c r="H92" s="168">
        <v>0.46100000000000002</v>
      </c>
      <c r="I92" s="169"/>
      <c r="J92" s="170">
        <f>ROUND(I92*H92,2)</f>
        <v>0</v>
      </c>
      <c r="K92" s="166" t="s">
        <v>5</v>
      </c>
      <c r="L92" s="40"/>
      <c r="M92" s="171" t="s">
        <v>5</v>
      </c>
      <c r="N92" s="172" t="s">
        <v>41</v>
      </c>
      <c r="O92" s="41"/>
      <c r="P92" s="173">
        <f>O92*H92</f>
        <v>0</v>
      </c>
      <c r="Q92" s="173">
        <v>2.45329</v>
      </c>
      <c r="R92" s="173">
        <f>Q92*H92</f>
        <v>1.1309666899999999</v>
      </c>
      <c r="S92" s="173">
        <v>0</v>
      </c>
      <c r="T92" s="174">
        <f>S92*H92</f>
        <v>0</v>
      </c>
      <c r="AR92" s="23" t="s">
        <v>129</v>
      </c>
      <c r="AT92" s="23" t="s">
        <v>125</v>
      </c>
      <c r="AU92" s="23" t="s">
        <v>81</v>
      </c>
      <c r="AY92" s="23" t="s">
        <v>123</v>
      </c>
      <c r="BE92" s="175">
        <f>IF(N92="základní",J92,0)</f>
        <v>0</v>
      </c>
      <c r="BF92" s="175">
        <f>IF(N92="snížená",J92,0)</f>
        <v>0</v>
      </c>
      <c r="BG92" s="175">
        <f>IF(N92="zákl. přenesená",J92,0)</f>
        <v>0</v>
      </c>
      <c r="BH92" s="175">
        <f>IF(N92="sníž. přenesená",J92,0)</f>
        <v>0</v>
      </c>
      <c r="BI92" s="175">
        <f>IF(N92="nulová",J92,0)</f>
        <v>0</v>
      </c>
      <c r="BJ92" s="23" t="s">
        <v>74</v>
      </c>
      <c r="BK92" s="175">
        <f>ROUND(I92*H92,2)</f>
        <v>0</v>
      </c>
      <c r="BL92" s="23" t="s">
        <v>129</v>
      </c>
      <c r="BM92" s="23" t="s">
        <v>130</v>
      </c>
    </row>
    <row r="93" spans="2:65" s="11" customFormat="1">
      <c r="B93" s="176"/>
      <c r="D93" s="177" t="s">
        <v>131</v>
      </c>
      <c r="E93" s="178" t="s">
        <v>5</v>
      </c>
      <c r="F93" s="179" t="s">
        <v>132</v>
      </c>
      <c r="H93" s="180">
        <v>4.2000000000000003E-2</v>
      </c>
      <c r="I93" s="181"/>
      <c r="L93" s="176"/>
      <c r="M93" s="182"/>
      <c r="N93" s="183"/>
      <c r="O93" s="183"/>
      <c r="P93" s="183"/>
      <c r="Q93" s="183"/>
      <c r="R93" s="183"/>
      <c r="S93" s="183"/>
      <c r="T93" s="184"/>
      <c r="AT93" s="178" t="s">
        <v>131</v>
      </c>
      <c r="AU93" s="178" t="s">
        <v>81</v>
      </c>
      <c r="AV93" s="11" t="s">
        <v>81</v>
      </c>
      <c r="AW93" s="11" t="s">
        <v>34</v>
      </c>
      <c r="AX93" s="11" t="s">
        <v>70</v>
      </c>
      <c r="AY93" s="178" t="s">
        <v>123</v>
      </c>
    </row>
    <row r="94" spans="2:65" s="11" customFormat="1">
      <c r="B94" s="176"/>
      <c r="D94" s="177" t="s">
        <v>131</v>
      </c>
      <c r="E94" s="178" t="s">
        <v>5</v>
      </c>
      <c r="F94" s="179" t="s">
        <v>133</v>
      </c>
      <c r="H94" s="180">
        <v>0.27200000000000002</v>
      </c>
      <c r="I94" s="181"/>
      <c r="L94" s="176"/>
      <c r="M94" s="182"/>
      <c r="N94" s="183"/>
      <c r="O94" s="183"/>
      <c r="P94" s="183"/>
      <c r="Q94" s="183"/>
      <c r="R94" s="183"/>
      <c r="S94" s="183"/>
      <c r="T94" s="184"/>
      <c r="AT94" s="178" t="s">
        <v>131</v>
      </c>
      <c r="AU94" s="178" t="s">
        <v>81</v>
      </c>
      <c r="AV94" s="11" t="s">
        <v>81</v>
      </c>
      <c r="AW94" s="11" t="s">
        <v>34</v>
      </c>
      <c r="AX94" s="11" t="s">
        <v>70</v>
      </c>
      <c r="AY94" s="178" t="s">
        <v>123</v>
      </c>
    </row>
    <row r="95" spans="2:65" s="11" customFormat="1">
      <c r="B95" s="176"/>
      <c r="D95" s="177" t="s">
        <v>131</v>
      </c>
      <c r="E95" s="178" t="s">
        <v>5</v>
      </c>
      <c r="F95" s="179" t="s">
        <v>134</v>
      </c>
      <c r="H95" s="180">
        <v>0.12</v>
      </c>
      <c r="I95" s="181"/>
      <c r="L95" s="176"/>
      <c r="M95" s="182"/>
      <c r="N95" s="183"/>
      <c r="O95" s="183"/>
      <c r="P95" s="183"/>
      <c r="Q95" s="183"/>
      <c r="R95" s="183"/>
      <c r="S95" s="183"/>
      <c r="T95" s="184"/>
      <c r="AT95" s="178" t="s">
        <v>131</v>
      </c>
      <c r="AU95" s="178" t="s">
        <v>81</v>
      </c>
      <c r="AV95" s="11" t="s">
        <v>81</v>
      </c>
      <c r="AW95" s="11" t="s">
        <v>34</v>
      </c>
      <c r="AX95" s="11" t="s">
        <v>70</v>
      </c>
      <c r="AY95" s="178" t="s">
        <v>123</v>
      </c>
    </row>
    <row r="96" spans="2:65" s="11" customFormat="1">
      <c r="B96" s="176"/>
      <c r="D96" s="177" t="s">
        <v>131</v>
      </c>
      <c r="E96" s="178" t="s">
        <v>5</v>
      </c>
      <c r="F96" s="179" t="s">
        <v>135</v>
      </c>
      <c r="H96" s="180">
        <v>2.7E-2</v>
      </c>
      <c r="I96" s="181"/>
      <c r="L96" s="176"/>
      <c r="M96" s="182"/>
      <c r="N96" s="183"/>
      <c r="O96" s="183"/>
      <c r="P96" s="183"/>
      <c r="Q96" s="183"/>
      <c r="R96" s="183"/>
      <c r="S96" s="183"/>
      <c r="T96" s="184"/>
      <c r="AT96" s="178" t="s">
        <v>131</v>
      </c>
      <c r="AU96" s="178" t="s">
        <v>81</v>
      </c>
      <c r="AV96" s="11" t="s">
        <v>81</v>
      </c>
      <c r="AW96" s="11" t="s">
        <v>34</v>
      </c>
      <c r="AX96" s="11" t="s">
        <v>70</v>
      </c>
      <c r="AY96" s="178" t="s">
        <v>123</v>
      </c>
    </row>
    <row r="97" spans="2:65" s="12" customFormat="1">
      <c r="B97" s="185"/>
      <c r="D97" s="186" t="s">
        <v>131</v>
      </c>
      <c r="E97" s="187" t="s">
        <v>5</v>
      </c>
      <c r="F97" s="188" t="s">
        <v>136</v>
      </c>
      <c r="H97" s="189">
        <v>0.46100000000000002</v>
      </c>
      <c r="I97" s="190"/>
      <c r="L97" s="185"/>
      <c r="M97" s="191"/>
      <c r="N97" s="192"/>
      <c r="O97" s="192"/>
      <c r="P97" s="192"/>
      <c r="Q97" s="192"/>
      <c r="R97" s="192"/>
      <c r="S97" s="192"/>
      <c r="T97" s="193"/>
      <c r="AT97" s="194" t="s">
        <v>131</v>
      </c>
      <c r="AU97" s="194" t="s">
        <v>81</v>
      </c>
      <c r="AV97" s="12" t="s">
        <v>129</v>
      </c>
      <c r="AW97" s="12" t="s">
        <v>34</v>
      </c>
      <c r="AX97" s="12" t="s">
        <v>74</v>
      </c>
      <c r="AY97" s="194" t="s">
        <v>123</v>
      </c>
    </row>
    <row r="98" spans="2:65" s="1" customFormat="1" ht="22.65" customHeight="1">
      <c r="B98" s="163"/>
      <c r="C98" s="164" t="s">
        <v>81</v>
      </c>
      <c r="D98" s="164" t="s">
        <v>125</v>
      </c>
      <c r="E98" s="165" t="s">
        <v>137</v>
      </c>
      <c r="F98" s="166" t="s">
        <v>138</v>
      </c>
      <c r="G98" s="167" t="s">
        <v>139</v>
      </c>
      <c r="H98" s="168">
        <v>1.7390000000000001</v>
      </c>
      <c r="I98" s="169"/>
      <c r="J98" s="170">
        <f>ROUND(I98*H98,2)</f>
        <v>0</v>
      </c>
      <c r="K98" s="166" t="s">
        <v>5</v>
      </c>
      <c r="L98" s="40"/>
      <c r="M98" s="171" t="s">
        <v>5</v>
      </c>
      <c r="N98" s="172" t="s">
        <v>41</v>
      </c>
      <c r="O98" s="41"/>
      <c r="P98" s="173">
        <f>O98*H98</f>
        <v>0</v>
      </c>
      <c r="Q98" s="173">
        <v>1.0300000000000001E-3</v>
      </c>
      <c r="R98" s="173">
        <f>Q98*H98</f>
        <v>1.7911700000000003E-3</v>
      </c>
      <c r="S98" s="173">
        <v>0</v>
      </c>
      <c r="T98" s="174">
        <f>S98*H98</f>
        <v>0</v>
      </c>
      <c r="AR98" s="23" t="s">
        <v>129</v>
      </c>
      <c r="AT98" s="23" t="s">
        <v>125</v>
      </c>
      <c r="AU98" s="23" t="s">
        <v>81</v>
      </c>
      <c r="AY98" s="23" t="s">
        <v>123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23" t="s">
        <v>74</v>
      </c>
      <c r="BK98" s="175">
        <f>ROUND(I98*H98,2)</f>
        <v>0</v>
      </c>
      <c r="BL98" s="23" t="s">
        <v>129</v>
      </c>
      <c r="BM98" s="23" t="s">
        <v>140</v>
      </c>
    </row>
    <row r="99" spans="2:65" s="11" customFormat="1">
      <c r="B99" s="176"/>
      <c r="D99" s="177" t="s">
        <v>131</v>
      </c>
      <c r="E99" s="178" t="s">
        <v>5</v>
      </c>
      <c r="F99" s="179" t="s">
        <v>141</v>
      </c>
      <c r="H99" s="180">
        <v>0.2</v>
      </c>
      <c r="I99" s="181"/>
      <c r="L99" s="176"/>
      <c r="M99" s="182"/>
      <c r="N99" s="183"/>
      <c r="O99" s="183"/>
      <c r="P99" s="183"/>
      <c r="Q99" s="183"/>
      <c r="R99" s="183"/>
      <c r="S99" s="183"/>
      <c r="T99" s="184"/>
      <c r="AT99" s="178" t="s">
        <v>131</v>
      </c>
      <c r="AU99" s="178" t="s">
        <v>81</v>
      </c>
      <c r="AV99" s="11" t="s">
        <v>81</v>
      </c>
      <c r="AW99" s="11" t="s">
        <v>34</v>
      </c>
      <c r="AX99" s="11" t="s">
        <v>70</v>
      </c>
      <c r="AY99" s="178" t="s">
        <v>123</v>
      </c>
    </row>
    <row r="100" spans="2:65" s="11" customFormat="1">
      <c r="B100" s="176"/>
      <c r="D100" s="177" t="s">
        <v>131</v>
      </c>
      <c r="E100" s="178" t="s">
        <v>5</v>
      </c>
      <c r="F100" s="179" t="s">
        <v>142</v>
      </c>
      <c r="H100" s="180">
        <v>1</v>
      </c>
      <c r="I100" s="181"/>
      <c r="L100" s="176"/>
      <c r="M100" s="182"/>
      <c r="N100" s="183"/>
      <c r="O100" s="183"/>
      <c r="P100" s="183"/>
      <c r="Q100" s="183"/>
      <c r="R100" s="183"/>
      <c r="S100" s="183"/>
      <c r="T100" s="184"/>
      <c r="AT100" s="178" t="s">
        <v>131</v>
      </c>
      <c r="AU100" s="178" t="s">
        <v>81</v>
      </c>
      <c r="AV100" s="11" t="s">
        <v>81</v>
      </c>
      <c r="AW100" s="11" t="s">
        <v>34</v>
      </c>
      <c r="AX100" s="11" t="s">
        <v>70</v>
      </c>
      <c r="AY100" s="178" t="s">
        <v>123</v>
      </c>
    </row>
    <row r="101" spans="2:65" s="11" customFormat="1">
      <c r="B101" s="176"/>
      <c r="D101" s="177" t="s">
        <v>131</v>
      </c>
      <c r="E101" s="178" t="s">
        <v>5</v>
      </c>
      <c r="F101" s="179" t="s">
        <v>143</v>
      </c>
      <c r="H101" s="180">
        <v>0.32900000000000001</v>
      </c>
      <c r="I101" s="181"/>
      <c r="L101" s="176"/>
      <c r="M101" s="182"/>
      <c r="N101" s="183"/>
      <c r="O101" s="183"/>
      <c r="P101" s="183"/>
      <c r="Q101" s="183"/>
      <c r="R101" s="183"/>
      <c r="S101" s="183"/>
      <c r="T101" s="184"/>
      <c r="AT101" s="178" t="s">
        <v>131</v>
      </c>
      <c r="AU101" s="178" t="s">
        <v>81</v>
      </c>
      <c r="AV101" s="11" t="s">
        <v>81</v>
      </c>
      <c r="AW101" s="11" t="s">
        <v>34</v>
      </c>
      <c r="AX101" s="11" t="s">
        <v>70</v>
      </c>
      <c r="AY101" s="178" t="s">
        <v>123</v>
      </c>
    </row>
    <row r="102" spans="2:65" s="11" customFormat="1">
      <c r="B102" s="176"/>
      <c r="D102" s="177" t="s">
        <v>131</v>
      </c>
      <c r="E102" s="178" t="s">
        <v>5</v>
      </c>
      <c r="F102" s="179" t="s">
        <v>144</v>
      </c>
      <c r="H102" s="180">
        <v>0.21</v>
      </c>
      <c r="I102" s="181"/>
      <c r="L102" s="176"/>
      <c r="M102" s="182"/>
      <c r="N102" s="183"/>
      <c r="O102" s="183"/>
      <c r="P102" s="183"/>
      <c r="Q102" s="183"/>
      <c r="R102" s="183"/>
      <c r="S102" s="183"/>
      <c r="T102" s="184"/>
      <c r="AT102" s="178" t="s">
        <v>131</v>
      </c>
      <c r="AU102" s="178" t="s">
        <v>81</v>
      </c>
      <c r="AV102" s="11" t="s">
        <v>81</v>
      </c>
      <c r="AW102" s="11" t="s">
        <v>34</v>
      </c>
      <c r="AX102" s="11" t="s">
        <v>70</v>
      </c>
      <c r="AY102" s="178" t="s">
        <v>123</v>
      </c>
    </row>
    <row r="103" spans="2:65" s="12" customFormat="1">
      <c r="B103" s="185"/>
      <c r="D103" s="186" t="s">
        <v>131</v>
      </c>
      <c r="E103" s="187" t="s">
        <v>5</v>
      </c>
      <c r="F103" s="188" t="s">
        <v>136</v>
      </c>
      <c r="H103" s="189">
        <v>1.7390000000000001</v>
      </c>
      <c r="I103" s="190"/>
      <c r="L103" s="185"/>
      <c r="M103" s="191"/>
      <c r="N103" s="192"/>
      <c r="O103" s="192"/>
      <c r="P103" s="192"/>
      <c r="Q103" s="192"/>
      <c r="R103" s="192"/>
      <c r="S103" s="192"/>
      <c r="T103" s="193"/>
      <c r="AT103" s="194" t="s">
        <v>131</v>
      </c>
      <c r="AU103" s="194" t="s">
        <v>81</v>
      </c>
      <c r="AV103" s="12" t="s">
        <v>129</v>
      </c>
      <c r="AW103" s="12" t="s">
        <v>34</v>
      </c>
      <c r="AX103" s="12" t="s">
        <v>74</v>
      </c>
      <c r="AY103" s="194" t="s">
        <v>123</v>
      </c>
    </row>
    <row r="104" spans="2:65" s="1" customFormat="1" ht="22.65" customHeight="1">
      <c r="B104" s="163"/>
      <c r="C104" s="164" t="s">
        <v>145</v>
      </c>
      <c r="D104" s="164" t="s">
        <v>125</v>
      </c>
      <c r="E104" s="165" t="s">
        <v>146</v>
      </c>
      <c r="F104" s="166" t="s">
        <v>147</v>
      </c>
      <c r="G104" s="167" t="s">
        <v>139</v>
      </c>
      <c r="H104" s="168">
        <v>1.7390000000000001</v>
      </c>
      <c r="I104" s="169"/>
      <c r="J104" s="170">
        <f>ROUND(I104*H104,2)</f>
        <v>0</v>
      </c>
      <c r="K104" s="166" t="s">
        <v>5</v>
      </c>
      <c r="L104" s="40"/>
      <c r="M104" s="171" t="s">
        <v>5</v>
      </c>
      <c r="N104" s="172" t="s">
        <v>41</v>
      </c>
      <c r="O104" s="41"/>
      <c r="P104" s="173">
        <f>O104*H104</f>
        <v>0</v>
      </c>
      <c r="Q104" s="173">
        <v>0</v>
      </c>
      <c r="R104" s="173">
        <f>Q104*H104</f>
        <v>0</v>
      </c>
      <c r="S104" s="173">
        <v>0</v>
      </c>
      <c r="T104" s="174">
        <f>S104*H104</f>
        <v>0</v>
      </c>
      <c r="AR104" s="23" t="s">
        <v>129</v>
      </c>
      <c r="AT104" s="23" t="s">
        <v>125</v>
      </c>
      <c r="AU104" s="23" t="s">
        <v>81</v>
      </c>
      <c r="AY104" s="23" t="s">
        <v>123</v>
      </c>
      <c r="BE104" s="175">
        <f>IF(N104="základní",J104,0)</f>
        <v>0</v>
      </c>
      <c r="BF104" s="175">
        <f>IF(N104="snížená",J104,0)</f>
        <v>0</v>
      </c>
      <c r="BG104" s="175">
        <f>IF(N104="zákl. přenesená",J104,0)</f>
        <v>0</v>
      </c>
      <c r="BH104" s="175">
        <f>IF(N104="sníž. přenesená",J104,0)</f>
        <v>0</v>
      </c>
      <c r="BI104" s="175">
        <f>IF(N104="nulová",J104,0)</f>
        <v>0</v>
      </c>
      <c r="BJ104" s="23" t="s">
        <v>74</v>
      </c>
      <c r="BK104" s="175">
        <f>ROUND(I104*H104,2)</f>
        <v>0</v>
      </c>
      <c r="BL104" s="23" t="s">
        <v>129</v>
      </c>
      <c r="BM104" s="23" t="s">
        <v>148</v>
      </c>
    </row>
    <row r="105" spans="2:65" s="11" customFormat="1">
      <c r="B105" s="176"/>
      <c r="D105" s="177" t="s">
        <v>131</v>
      </c>
      <c r="E105" s="178" t="s">
        <v>5</v>
      </c>
      <c r="F105" s="179" t="s">
        <v>149</v>
      </c>
      <c r="H105" s="180">
        <v>1.7390000000000001</v>
      </c>
      <c r="I105" s="181"/>
      <c r="L105" s="176"/>
      <c r="M105" s="182"/>
      <c r="N105" s="183"/>
      <c r="O105" s="183"/>
      <c r="P105" s="183"/>
      <c r="Q105" s="183"/>
      <c r="R105" s="183"/>
      <c r="S105" s="183"/>
      <c r="T105" s="184"/>
      <c r="AT105" s="178" t="s">
        <v>131</v>
      </c>
      <c r="AU105" s="178" t="s">
        <v>81</v>
      </c>
      <c r="AV105" s="11" t="s">
        <v>81</v>
      </c>
      <c r="AW105" s="11" t="s">
        <v>34</v>
      </c>
      <c r="AX105" s="11" t="s">
        <v>70</v>
      </c>
      <c r="AY105" s="178" t="s">
        <v>123</v>
      </c>
    </row>
    <row r="106" spans="2:65" s="12" customFormat="1">
      <c r="B106" s="185"/>
      <c r="D106" s="186" t="s">
        <v>131</v>
      </c>
      <c r="E106" s="187" t="s">
        <v>5</v>
      </c>
      <c r="F106" s="188" t="s">
        <v>136</v>
      </c>
      <c r="H106" s="189">
        <v>1.7390000000000001</v>
      </c>
      <c r="I106" s="190"/>
      <c r="L106" s="185"/>
      <c r="M106" s="191"/>
      <c r="N106" s="192"/>
      <c r="O106" s="192"/>
      <c r="P106" s="192"/>
      <c r="Q106" s="192"/>
      <c r="R106" s="192"/>
      <c r="S106" s="192"/>
      <c r="T106" s="193"/>
      <c r="AT106" s="194" t="s">
        <v>131</v>
      </c>
      <c r="AU106" s="194" t="s">
        <v>81</v>
      </c>
      <c r="AV106" s="12" t="s">
        <v>129</v>
      </c>
      <c r="AW106" s="12" t="s">
        <v>34</v>
      </c>
      <c r="AX106" s="12" t="s">
        <v>74</v>
      </c>
      <c r="AY106" s="194" t="s">
        <v>123</v>
      </c>
    </row>
    <row r="107" spans="2:65" s="1" customFormat="1" ht="22.65" customHeight="1">
      <c r="B107" s="163"/>
      <c r="C107" s="164" t="s">
        <v>129</v>
      </c>
      <c r="D107" s="164" t="s">
        <v>125</v>
      </c>
      <c r="E107" s="165" t="s">
        <v>150</v>
      </c>
      <c r="F107" s="166" t="s">
        <v>151</v>
      </c>
      <c r="G107" s="167" t="s">
        <v>152</v>
      </c>
      <c r="H107" s="168">
        <v>0.06</v>
      </c>
      <c r="I107" s="169"/>
      <c r="J107" s="170">
        <f>ROUND(I107*H107,2)</f>
        <v>0</v>
      </c>
      <c r="K107" s="166" t="s">
        <v>5</v>
      </c>
      <c r="L107" s="40"/>
      <c r="M107" s="171" t="s">
        <v>5</v>
      </c>
      <c r="N107" s="172" t="s">
        <v>41</v>
      </c>
      <c r="O107" s="41"/>
      <c r="P107" s="173">
        <f>O107*H107</f>
        <v>0</v>
      </c>
      <c r="Q107" s="173">
        <v>1.0587800000000001</v>
      </c>
      <c r="R107" s="173">
        <f>Q107*H107</f>
        <v>6.3526799999999994E-2</v>
      </c>
      <c r="S107" s="173">
        <v>0</v>
      </c>
      <c r="T107" s="174">
        <f>S107*H107</f>
        <v>0</v>
      </c>
      <c r="AR107" s="23" t="s">
        <v>129</v>
      </c>
      <c r="AT107" s="23" t="s">
        <v>125</v>
      </c>
      <c r="AU107" s="23" t="s">
        <v>81</v>
      </c>
      <c r="AY107" s="23" t="s">
        <v>123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23" t="s">
        <v>74</v>
      </c>
      <c r="BK107" s="175">
        <f>ROUND(I107*H107,2)</f>
        <v>0</v>
      </c>
      <c r="BL107" s="23" t="s">
        <v>129</v>
      </c>
      <c r="BM107" s="23" t="s">
        <v>153</v>
      </c>
    </row>
    <row r="108" spans="2:65" s="11" customFormat="1">
      <c r="B108" s="176"/>
      <c r="D108" s="177" t="s">
        <v>131</v>
      </c>
      <c r="E108" s="178" t="s">
        <v>5</v>
      </c>
      <c r="F108" s="179" t="s">
        <v>154</v>
      </c>
      <c r="H108" s="180">
        <v>0.06</v>
      </c>
      <c r="I108" s="181"/>
      <c r="L108" s="176"/>
      <c r="M108" s="182"/>
      <c r="N108" s="183"/>
      <c r="O108" s="183"/>
      <c r="P108" s="183"/>
      <c r="Q108" s="183"/>
      <c r="R108" s="183"/>
      <c r="S108" s="183"/>
      <c r="T108" s="184"/>
      <c r="AT108" s="178" t="s">
        <v>131</v>
      </c>
      <c r="AU108" s="178" t="s">
        <v>81</v>
      </c>
      <c r="AV108" s="11" t="s">
        <v>81</v>
      </c>
      <c r="AW108" s="11" t="s">
        <v>34</v>
      </c>
      <c r="AX108" s="11" t="s">
        <v>70</v>
      </c>
      <c r="AY108" s="178" t="s">
        <v>123</v>
      </c>
    </row>
    <row r="109" spans="2:65" s="12" customFormat="1">
      <c r="B109" s="185"/>
      <c r="D109" s="177" t="s">
        <v>131</v>
      </c>
      <c r="E109" s="195" t="s">
        <v>5</v>
      </c>
      <c r="F109" s="196" t="s">
        <v>136</v>
      </c>
      <c r="H109" s="197">
        <v>0.06</v>
      </c>
      <c r="I109" s="190"/>
      <c r="L109" s="185"/>
      <c r="M109" s="191"/>
      <c r="N109" s="192"/>
      <c r="O109" s="192"/>
      <c r="P109" s="192"/>
      <c r="Q109" s="192"/>
      <c r="R109" s="192"/>
      <c r="S109" s="192"/>
      <c r="T109" s="193"/>
      <c r="AT109" s="194" t="s">
        <v>131</v>
      </c>
      <c r="AU109" s="194" t="s">
        <v>81</v>
      </c>
      <c r="AV109" s="12" t="s">
        <v>129</v>
      </c>
      <c r="AW109" s="12" t="s">
        <v>34</v>
      </c>
      <c r="AX109" s="12" t="s">
        <v>74</v>
      </c>
      <c r="AY109" s="194" t="s">
        <v>123</v>
      </c>
    </row>
    <row r="110" spans="2:65" s="10" customFormat="1" ht="29.75" customHeight="1">
      <c r="B110" s="149"/>
      <c r="D110" s="160" t="s">
        <v>69</v>
      </c>
      <c r="E110" s="161" t="s">
        <v>145</v>
      </c>
      <c r="F110" s="161" t="s">
        <v>155</v>
      </c>
      <c r="I110" s="152"/>
      <c r="J110" s="162">
        <f>BK110</f>
        <v>0</v>
      </c>
      <c r="L110" s="149"/>
      <c r="M110" s="154"/>
      <c r="N110" s="155"/>
      <c r="O110" s="155"/>
      <c r="P110" s="156">
        <f>SUM(P111:P116)</f>
        <v>0</v>
      </c>
      <c r="Q110" s="155"/>
      <c r="R110" s="156">
        <f>SUM(R111:R116)</f>
        <v>0.63499139999999987</v>
      </c>
      <c r="S110" s="155"/>
      <c r="T110" s="157">
        <f>SUM(T111:T116)</f>
        <v>0</v>
      </c>
      <c r="AR110" s="150" t="s">
        <v>74</v>
      </c>
      <c r="AT110" s="158" t="s">
        <v>69</v>
      </c>
      <c r="AU110" s="158" t="s">
        <v>74</v>
      </c>
      <c r="AY110" s="150" t="s">
        <v>123</v>
      </c>
      <c r="BK110" s="159">
        <f>SUM(BK111:BK116)</f>
        <v>0</v>
      </c>
    </row>
    <row r="111" spans="2:65" s="1" customFormat="1" ht="22.65" customHeight="1">
      <c r="B111" s="163"/>
      <c r="C111" s="164" t="s">
        <v>156</v>
      </c>
      <c r="D111" s="164" t="s">
        <v>125</v>
      </c>
      <c r="E111" s="165" t="s">
        <v>157</v>
      </c>
      <c r="F111" s="166" t="s">
        <v>158</v>
      </c>
      <c r="G111" s="167" t="s">
        <v>128</v>
      </c>
      <c r="H111" s="168">
        <v>5.3999999999999999E-2</v>
      </c>
      <c r="I111" s="169"/>
      <c r="J111" s="170">
        <f>ROUND(I111*H111,2)</f>
        <v>0</v>
      </c>
      <c r="K111" s="166" t="s">
        <v>159</v>
      </c>
      <c r="L111" s="40"/>
      <c r="M111" s="171" t="s">
        <v>5</v>
      </c>
      <c r="N111" s="172" t="s">
        <v>41</v>
      </c>
      <c r="O111" s="41"/>
      <c r="P111" s="173">
        <f>O111*H111</f>
        <v>0</v>
      </c>
      <c r="Q111" s="173">
        <v>1.8774999999999999</v>
      </c>
      <c r="R111" s="173">
        <f>Q111*H111</f>
        <v>0.101385</v>
      </c>
      <c r="S111" s="173">
        <v>0</v>
      </c>
      <c r="T111" s="174">
        <f>S111*H111</f>
        <v>0</v>
      </c>
      <c r="AR111" s="23" t="s">
        <v>129</v>
      </c>
      <c r="AT111" s="23" t="s">
        <v>125</v>
      </c>
      <c r="AU111" s="23" t="s">
        <v>81</v>
      </c>
      <c r="AY111" s="23" t="s">
        <v>123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23" t="s">
        <v>74</v>
      </c>
      <c r="BK111" s="175">
        <f>ROUND(I111*H111,2)</f>
        <v>0</v>
      </c>
      <c r="BL111" s="23" t="s">
        <v>129</v>
      </c>
      <c r="BM111" s="23" t="s">
        <v>160</v>
      </c>
    </row>
    <row r="112" spans="2:65" s="11" customFormat="1">
      <c r="B112" s="176"/>
      <c r="D112" s="177" t="s">
        <v>131</v>
      </c>
      <c r="E112" s="178" t="s">
        <v>5</v>
      </c>
      <c r="F112" s="179" t="s">
        <v>161</v>
      </c>
      <c r="H112" s="180">
        <v>5.3999999999999999E-2</v>
      </c>
      <c r="I112" s="181"/>
      <c r="L112" s="176"/>
      <c r="M112" s="182"/>
      <c r="N112" s="183"/>
      <c r="O112" s="183"/>
      <c r="P112" s="183"/>
      <c r="Q112" s="183"/>
      <c r="R112" s="183"/>
      <c r="S112" s="183"/>
      <c r="T112" s="184"/>
      <c r="AT112" s="178" t="s">
        <v>131</v>
      </c>
      <c r="AU112" s="178" t="s">
        <v>81</v>
      </c>
      <c r="AV112" s="11" t="s">
        <v>81</v>
      </c>
      <c r="AW112" s="11" t="s">
        <v>34</v>
      </c>
      <c r="AX112" s="11" t="s">
        <v>70</v>
      </c>
      <c r="AY112" s="178" t="s">
        <v>123</v>
      </c>
    </row>
    <row r="113" spans="2:65" s="12" customFormat="1">
      <c r="B113" s="185"/>
      <c r="D113" s="186" t="s">
        <v>131</v>
      </c>
      <c r="E113" s="187" t="s">
        <v>5</v>
      </c>
      <c r="F113" s="188" t="s">
        <v>136</v>
      </c>
      <c r="H113" s="189">
        <v>5.3999999999999999E-2</v>
      </c>
      <c r="I113" s="190"/>
      <c r="L113" s="185"/>
      <c r="M113" s="191"/>
      <c r="N113" s="192"/>
      <c r="O113" s="192"/>
      <c r="P113" s="192"/>
      <c r="Q113" s="192"/>
      <c r="R113" s="192"/>
      <c r="S113" s="192"/>
      <c r="T113" s="193"/>
      <c r="AT113" s="194" t="s">
        <v>131</v>
      </c>
      <c r="AU113" s="194" t="s">
        <v>81</v>
      </c>
      <c r="AV113" s="12" t="s">
        <v>129</v>
      </c>
      <c r="AW113" s="12" t="s">
        <v>34</v>
      </c>
      <c r="AX113" s="12" t="s">
        <v>74</v>
      </c>
      <c r="AY113" s="194" t="s">
        <v>123</v>
      </c>
    </row>
    <row r="114" spans="2:65" s="1" customFormat="1" ht="31.65" customHeight="1">
      <c r="B114" s="163"/>
      <c r="C114" s="164" t="s">
        <v>162</v>
      </c>
      <c r="D114" s="164" t="s">
        <v>125</v>
      </c>
      <c r="E114" s="165" t="s">
        <v>163</v>
      </c>
      <c r="F114" s="166" t="s">
        <v>164</v>
      </c>
      <c r="G114" s="167" t="s">
        <v>139</v>
      </c>
      <c r="H114" s="168">
        <v>5.12</v>
      </c>
      <c r="I114" s="169"/>
      <c r="J114" s="170">
        <f>ROUND(I114*H114,2)</f>
        <v>0</v>
      </c>
      <c r="K114" s="166" t="s">
        <v>159</v>
      </c>
      <c r="L114" s="40"/>
      <c r="M114" s="171" t="s">
        <v>5</v>
      </c>
      <c r="N114" s="172" t="s">
        <v>41</v>
      </c>
      <c r="O114" s="41"/>
      <c r="P114" s="173">
        <f>O114*H114</f>
        <v>0</v>
      </c>
      <c r="Q114" s="173">
        <v>0.10421999999999999</v>
      </c>
      <c r="R114" s="173">
        <f>Q114*H114</f>
        <v>0.53360639999999993</v>
      </c>
      <c r="S114" s="173">
        <v>0</v>
      </c>
      <c r="T114" s="174">
        <f>S114*H114</f>
        <v>0</v>
      </c>
      <c r="AR114" s="23" t="s">
        <v>129</v>
      </c>
      <c r="AT114" s="23" t="s">
        <v>125</v>
      </c>
      <c r="AU114" s="23" t="s">
        <v>81</v>
      </c>
      <c r="AY114" s="23" t="s">
        <v>123</v>
      </c>
      <c r="BE114" s="175">
        <f>IF(N114="základní",J114,0)</f>
        <v>0</v>
      </c>
      <c r="BF114" s="175">
        <f>IF(N114="snížená",J114,0)</f>
        <v>0</v>
      </c>
      <c r="BG114" s="175">
        <f>IF(N114="zákl. přenesená",J114,0)</f>
        <v>0</v>
      </c>
      <c r="BH114" s="175">
        <f>IF(N114="sníž. přenesená",J114,0)</f>
        <v>0</v>
      </c>
      <c r="BI114" s="175">
        <f>IF(N114="nulová",J114,0)</f>
        <v>0</v>
      </c>
      <c r="BJ114" s="23" t="s">
        <v>74</v>
      </c>
      <c r="BK114" s="175">
        <f>ROUND(I114*H114,2)</f>
        <v>0</v>
      </c>
      <c r="BL114" s="23" t="s">
        <v>129</v>
      </c>
      <c r="BM114" s="23" t="s">
        <v>165</v>
      </c>
    </row>
    <row r="115" spans="2:65" s="11" customFormat="1">
      <c r="B115" s="176"/>
      <c r="D115" s="177" t="s">
        <v>131</v>
      </c>
      <c r="E115" s="178" t="s">
        <v>5</v>
      </c>
      <c r="F115" s="179" t="s">
        <v>166</v>
      </c>
      <c r="H115" s="180">
        <v>5.12</v>
      </c>
      <c r="I115" s="181"/>
      <c r="L115" s="176"/>
      <c r="M115" s="182"/>
      <c r="N115" s="183"/>
      <c r="O115" s="183"/>
      <c r="P115" s="183"/>
      <c r="Q115" s="183"/>
      <c r="R115" s="183"/>
      <c r="S115" s="183"/>
      <c r="T115" s="184"/>
      <c r="AT115" s="178" t="s">
        <v>131</v>
      </c>
      <c r="AU115" s="178" t="s">
        <v>81</v>
      </c>
      <c r="AV115" s="11" t="s">
        <v>81</v>
      </c>
      <c r="AW115" s="11" t="s">
        <v>34</v>
      </c>
      <c r="AX115" s="11" t="s">
        <v>70</v>
      </c>
      <c r="AY115" s="178" t="s">
        <v>123</v>
      </c>
    </row>
    <row r="116" spans="2:65" s="12" customFormat="1">
      <c r="B116" s="185"/>
      <c r="D116" s="177" t="s">
        <v>131</v>
      </c>
      <c r="E116" s="195" t="s">
        <v>5</v>
      </c>
      <c r="F116" s="196" t="s">
        <v>136</v>
      </c>
      <c r="H116" s="197">
        <v>5.12</v>
      </c>
      <c r="I116" s="190"/>
      <c r="L116" s="185"/>
      <c r="M116" s="191"/>
      <c r="N116" s="192"/>
      <c r="O116" s="192"/>
      <c r="P116" s="192"/>
      <c r="Q116" s="192"/>
      <c r="R116" s="192"/>
      <c r="S116" s="192"/>
      <c r="T116" s="193"/>
      <c r="AT116" s="194" t="s">
        <v>131</v>
      </c>
      <c r="AU116" s="194" t="s">
        <v>81</v>
      </c>
      <c r="AV116" s="12" t="s">
        <v>129</v>
      </c>
      <c r="AW116" s="12" t="s">
        <v>34</v>
      </c>
      <c r="AX116" s="12" t="s">
        <v>74</v>
      </c>
      <c r="AY116" s="194" t="s">
        <v>123</v>
      </c>
    </row>
    <row r="117" spans="2:65" s="10" customFormat="1" ht="29.75" customHeight="1">
      <c r="B117" s="149"/>
      <c r="D117" s="160" t="s">
        <v>69</v>
      </c>
      <c r="E117" s="161" t="s">
        <v>162</v>
      </c>
      <c r="F117" s="161" t="s">
        <v>167</v>
      </c>
      <c r="I117" s="152"/>
      <c r="J117" s="162">
        <f>BK117</f>
        <v>0</v>
      </c>
      <c r="L117" s="149"/>
      <c r="M117" s="154"/>
      <c r="N117" s="155"/>
      <c r="O117" s="155"/>
      <c r="P117" s="156">
        <f>SUM(P118:P154)</f>
        <v>0</v>
      </c>
      <c r="Q117" s="155"/>
      <c r="R117" s="156">
        <f>SUM(R118:R154)</f>
        <v>3.3411537099999999</v>
      </c>
      <c r="S117" s="155"/>
      <c r="T117" s="157">
        <f>SUM(T118:T154)</f>
        <v>0</v>
      </c>
      <c r="AR117" s="150" t="s">
        <v>74</v>
      </c>
      <c r="AT117" s="158" t="s">
        <v>69</v>
      </c>
      <c r="AU117" s="158" t="s">
        <v>74</v>
      </c>
      <c r="AY117" s="150" t="s">
        <v>123</v>
      </c>
      <c r="BK117" s="159">
        <f>SUM(BK118:BK154)</f>
        <v>0</v>
      </c>
    </row>
    <row r="118" spans="2:65" s="1" customFormat="1" ht="22.65" customHeight="1">
      <c r="B118" s="163"/>
      <c r="C118" s="164" t="s">
        <v>168</v>
      </c>
      <c r="D118" s="164" t="s">
        <v>125</v>
      </c>
      <c r="E118" s="165" t="s">
        <v>169</v>
      </c>
      <c r="F118" s="166" t="s">
        <v>170</v>
      </c>
      <c r="G118" s="167" t="s">
        <v>139</v>
      </c>
      <c r="H118" s="168">
        <v>37.299999999999997</v>
      </c>
      <c r="I118" s="169"/>
      <c r="J118" s="170">
        <f>ROUND(I118*H118,2)</f>
        <v>0</v>
      </c>
      <c r="K118" s="166" t="s">
        <v>5</v>
      </c>
      <c r="L118" s="40"/>
      <c r="M118" s="171" t="s">
        <v>5</v>
      </c>
      <c r="N118" s="172" t="s">
        <v>41</v>
      </c>
      <c r="O118" s="41"/>
      <c r="P118" s="173">
        <f>O118*H118</f>
        <v>0</v>
      </c>
      <c r="Q118" s="173">
        <v>1.822E-2</v>
      </c>
      <c r="R118" s="173">
        <f>Q118*H118</f>
        <v>0.67960599999999993</v>
      </c>
      <c r="S118" s="173">
        <v>0</v>
      </c>
      <c r="T118" s="174">
        <f>S118*H118</f>
        <v>0</v>
      </c>
      <c r="AR118" s="23" t="s">
        <v>129</v>
      </c>
      <c r="AT118" s="23" t="s">
        <v>125</v>
      </c>
      <c r="AU118" s="23" t="s">
        <v>81</v>
      </c>
      <c r="AY118" s="23" t="s">
        <v>123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23" t="s">
        <v>74</v>
      </c>
      <c r="BK118" s="175">
        <f>ROUND(I118*H118,2)</f>
        <v>0</v>
      </c>
      <c r="BL118" s="23" t="s">
        <v>129</v>
      </c>
      <c r="BM118" s="23" t="s">
        <v>171</v>
      </c>
    </row>
    <row r="119" spans="2:65" s="11" customFormat="1">
      <c r="B119" s="176"/>
      <c r="D119" s="177" t="s">
        <v>131</v>
      </c>
      <c r="E119" s="178" t="s">
        <v>5</v>
      </c>
      <c r="F119" s="179" t="s">
        <v>172</v>
      </c>
      <c r="H119" s="180">
        <v>37.299999999999997</v>
      </c>
      <c r="I119" s="181"/>
      <c r="L119" s="176"/>
      <c r="M119" s="182"/>
      <c r="N119" s="183"/>
      <c r="O119" s="183"/>
      <c r="P119" s="183"/>
      <c r="Q119" s="183"/>
      <c r="R119" s="183"/>
      <c r="S119" s="183"/>
      <c r="T119" s="184"/>
      <c r="AT119" s="178" t="s">
        <v>131</v>
      </c>
      <c r="AU119" s="178" t="s">
        <v>81</v>
      </c>
      <c r="AV119" s="11" t="s">
        <v>81</v>
      </c>
      <c r="AW119" s="11" t="s">
        <v>34</v>
      </c>
      <c r="AX119" s="11" t="s">
        <v>70</v>
      </c>
      <c r="AY119" s="178" t="s">
        <v>123</v>
      </c>
    </row>
    <row r="120" spans="2:65" s="12" customFormat="1">
      <c r="B120" s="185"/>
      <c r="D120" s="186" t="s">
        <v>131</v>
      </c>
      <c r="E120" s="187" t="s">
        <v>5</v>
      </c>
      <c r="F120" s="188" t="s">
        <v>136</v>
      </c>
      <c r="H120" s="189">
        <v>37.299999999999997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AT120" s="194" t="s">
        <v>131</v>
      </c>
      <c r="AU120" s="194" t="s">
        <v>81</v>
      </c>
      <c r="AV120" s="12" t="s">
        <v>129</v>
      </c>
      <c r="AW120" s="12" t="s">
        <v>34</v>
      </c>
      <c r="AX120" s="12" t="s">
        <v>74</v>
      </c>
      <c r="AY120" s="194" t="s">
        <v>123</v>
      </c>
    </row>
    <row r="121" spans="2:65" s="1" customFormat="1" ht="22.65" customHeight="1">
      <c r="B121" s="163"/>
      <c r="C121" s="164" t="s">
        <v>173</v>
      </c>
      <c r="D121" s="164" t="s">
        <v>125</v>
      </c>
      <c r="E121" s="165" t="s">
        <v>174</v>
      </c>
      <c r="F121" s="166" t="s">
        <v>175</v>
      </c>
      <c r="G121" s="167" t="s">
        <v>139</v>
      </c>
      <c r="H121" s="168">
        <v>10.24</v>
      </c>
      <c r="I121" s="169"/>
      <c r="J121" s="170">
        <f>ROUND(I121*H121,2)</f>
        <v>0</v>
      </c>
      <c r="K121" s="166" t="s">
        <v>159</v>
      </c>
      <c r="L121" s="40"/>
      <c r="M121" s="171" t="s">
        <v>5</v>
      </c>
      <c r="N121" s="172" t="s">
        <v>41</v>
      </c>
      <c r="O121" s="41"/>
      <c r="P121" s="173">
        <f>O121*H121</f>
        <v>0</v>
      </c>
      <c r="Q121" s="173">
        <v>1.7330000000000002E-2</v>
      </c>
      <c r="R121" s="173">
        <f>Q121*H121</f>
        <v>0.17745920000000001</v>
      </c>
      <c r="S121" s="173">
        <v>0</v>
      </c>
      <c r="T121" s="174">
        <f>S121*H121</f>
        <v>0</v>
      </c>
      <c r="AR121" s="23" t="s">
        <v>129</v>
      </c>
      <c r="AT121" s="23" t="s">
        <v>125</v>
      </c>
      <c r="AU121" s="23" t="s">
        <v>81</v>
      </c>
      <c r="AY121" s="23" t="s">
        <v>123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23" t="s">
        <v>74</v>
      </c>
      <c r="BK121" s="175">
        <f>ROUND(I121*H121,2)</f>
        <v>0</v>
      </c>
      <c r="BL121" s="23" t="s">
        <v>129</v>
      </c>
      <c r="BM121" s="23" t="s">
        <v>176</v>
      </c>
    </row>
    <row r="122" spans="2:65" s="11" customFormat="1">
      <c r="B122" s="176"/>
      <c r="D122" s="177" t="s">
        <v>131</v>
      </c>
      <c r="E122" s="178" t="s">
        <v>5</v>
      </c>
      <c r="F122" s="179" t="s">
        <v>177</v>
      </c>
      <c r="H122" s="180">
        <v>10.24</v>
      </c>
      <c r="I122" s="181"/>
      <c r="L122" s="176"/>
      <c r="M122" s="182"/>
      <c r="N122" s="183"/>
      <c r="O122" s="183"/>
      <c r="P122" s="183"/>
      <c r="Q122" s="183"/>
      <c r="R122" s="183"/>
      <c r="S122" s="183"/>
      <c r="T122" s="184"/>
      <c r="AT122" s="178" t="s">
        <v>131</v>
      </c>
      <c r="AU122" s="178" t="s">
        <v>81</v>
      </c>
      <c r="AV122" s="11" t="s">
        <v>81</v>
      </c>
      <c r="AW122" s="11" t="s">
        <v>34</v>
      </c>
      <c r="AX122" s="11" t="s">
        <v>70</v>
      </c>
      <c r="AY122" s="178" t="s">
        <v>123</v>
      </c>
    </row>
    <row r="123" spans="2:65" s="12" customFormat="1">
      <c r="B123" s="185"/>
      <c r="D123" s="186" t="s">
        <v>131</v>
      </c>
      <c r="E123" s="187" t="s">
        <v>5</v>
      </c>
      <c r="F123" s="188" t="s">
        <v>136</v>
      </c>
      <c r="H123" s="189">
        <v>10.24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94" t="s">
        <v>131</v>
      </c>
      <c r="AU123" s="194" t="s">
        <v>81</v>
      </c>
      <c r="AV123" s="12" t="s">
        <v>129</v>
      </c>
      <c r="AW123" s="12" t="s">
        <v>34</v>
      </c>
      <c r="AX123" s="12" t="s">
        <v>74</v>
      </c>
      <c r="AY123" s="194" t="s">
        <v>123</v>
      </c>
    </row>
    <row r="124" spans="2:65" s="1" customFormat="1" ht="22.65" customHeight="1">
      <c r="B124" s="163"/>
      <c r="C124" s="164" t="s">
        <v>178</v>
      </c>
      <c r="D124" s="164" t="s">
        <v>125</v>
      </c>
      <c r="E124" s="165" t="s">
        <v>179</v>
      </c>
      <c r="F124" s="166" t="s">
        <v>180</v>
      </c>
      <c r="G124" s="167" t="s">
        <v>139</v>
      </c>
      <c r="H124" s="168">
        <v>80.87</v>
      </c>
      <c r="I124" s="169"/>
      <c r="J124" s="170">
        <f>ROUND(I124*H124,2)</f>
        <v>0</v>
      </c>
      <c r="K124" s="166" t="s">
        <v>5</v>
      </c>
      <c r="L124" s="40"/>
      <c r="M124" s="171" t="s">
        <v>5</v>
      </c>
      <c r="N124" s="172" t="s">
        <v>41</v>
      </c>
      <c r="O124" s="41"/>
      <c r="P124" s="173">
        <f>O124*H124</f>
        <v>0</v>
      </c>
      <c r="Q124" s="173">
        <v>1.634E-2</v>
      </c>
      <c r="R124" s="173">
        <f>Q124*H124</f>
        <v>1.3214158</v>
      </c>
      <c r="S124" s="173">
        <v>0</v>
      </c>
      <c r="T124" s="174">
        <f>S124*H124</f>
        <v>0</v>
      </c>
      <c r="AR124" s="23" t="s">
        <v>129</v>
      </c>
      <c r="AT124" s="23" t="s">
        <v>125</v>
      </c>
      <c r="AU124" s="23" t="s">
        <v>81</v>
      </c>
      <c r="AY124" s="23" t="s">
        <v>123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23" t="s">
        <v>74</v>
      </c>
      <c r="BK124" s="175">
        <f>ROUND(I124*H124,2)</f>
        <v>0</v>
      </c>
      <c r="BL124" s="23" t="s">
        <v>129</v>
      </c>
      <c r="BM124" s="23" t="s">
        <v>181</v>
      </c>
    </row>
    <row r="125" spans="2:65" s="11" customFormat="1">
      <c r="B125" s="176"/>
      <c r="D125" s="177" t="s">
        <v>131</v>
      </c>
      <c r="E125" s="178" t="s">
        <v>5</v>
      </c>
      <c r="F125" s="179" t="s">
        <v>182</v>
      </c>
      <c r="H125" s="180">
        <v>80.87</v>
      </c>
      <c r="I125" s="181"/>
      <c r="L125" s="176"/>
      <c r="M125" s="182"/>
      <c r="N125" s="183"/>
      <c r="O125" s="183"/>
      <c r="P125" s="183"/>
      <c r="Q125" s="183"/>
      <c r="R125" s="183"/>
      <c r="S125" s="183"/>
      <c r="T125" s="184"/>
      <c r="AT125" s="178" t="s">
        <v>131</v>
      </c>
      <c r="AU125" s="178" t="s">
        <v>81</v>
      </c>
      <c r="AV125" s="11" t="s">
        <v>81</v>
      </c>
      <c r="AW125" s="11" t="s">
        <v>34</v>
      </c>
      <c r="AX125" s="11" t="s">
        <v>70</v>
      </c>
      <c r="AY125" s="178" t="s">
        <v>123</v>
      </c>
    </row>
    <row r="126" spans="2:65" s="12" customFormat="1">
      <c r="B126" s="185"/>
      <c r="D126" s="186" t="s">
        <v>131</v>
      </c>
      <c r="E126" s="187" t="s">
        <v>5</v>
      </c>
      <c r="F126" s="188" t="s">
        <v>136</v>
      </c>
      <c r="H126" s="189">
        <v>80.87</v>
      </c>
      <c r="I126" s="190"/>
      <c r="L126" s="185"/>
      <c r="M126" s="191"/>
      <c r="N126" s="192"/>
      <c r="O126" s="192"/>
      <c r="P126" s="192"/>
      <c r="Q126" s="192"/>
      <c r="R126" s="192"/>
      <c r="S126" s="192"/>
      <c r="T126" s="193"/>
      <c r="AT126" s="194" t="s">
        <v>131</v>
      </c>
      <c r="AU126" s="194" t="s">
        <v>81</v>
      </c>
      <c r="AV126" s="12" t="s">
        <v>129</v>
      </c>
      <c r="AW126" s="12" t="s">
        <v>34</v>
      </c>
      <c r="AX126" s="12" t="s">
        <v>74</v>
      </c>
      <c r="AY126" s="194" t="s">
        <v>123</v>
      </c>
    </row>
    <row r="127" spans="2:65" s="1" customFormat="1" ht="31.65" customHeight="1">
      <c r="B127" s="163"/>
      <c r="C127" s="164" t="s">
        <v>183</v>
      </c>
      <c r="D127" s="164" t="s">
        <v>125</v>
      </c>
      <c r="E127" s="165" t="s">
        <v>184</v>
      </c>
      <c r="F127" s="166" t="s">
        <v>185</v>
      </c>
      <c r="G127" s="167" t="s">
        <v>128</v>
      </c>
      <c r="H127" s="168">
        <v>4.1000000000000002E-2</v>
      </c>
      <c r="I127" s="169"/>
      <c r="J127" s="170">
        <f>ROUND(I127*H127,2)</f>
        <v>0</v>
      </c>
      <c r="K127" s="166" t="s">
        <v>159</v>
      </c>
      <c r="L127" s="40"/>
      <c r="M127" s="171" t="s">
        <v>5</v>
      </c>
      <c r="N127" s="172" t="s">
        <v>41</v>
      </c>
      <c r="O127" s="41"/>
      <c r="P127" s="173">
        <f>O127*H127</f>
        <v>0</v>
      </c>
      <c r="Q127" s="173">
        <v>2.2563399999999998</v>
      </c>
      <c r="R127" s="173">
        <f>Q127*H127</f>
        <v>9.2509939999999999E-2</v>
      </c>
      <c r="S127" s="173">
        <v>0</v>
      </c>
      <c r="T127" s="174">
        <f>S127*H127</f>
        <v>0</v>
      </c>
      <c r="AR127" s="23" t="s">
        <v>129</v>
      </c>
      <c r="AT127" s="23" t="s">
        <v>125</v>
      </c>
      <c r="AU127" s="23" t="s">
        <v>81</v>
      </c>
      <c r="AY127" s="23" t="s">
        <v>123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23" t="s">
        <v>74</v>
      </c>
      <c r="BK127" s="175">
        <f>ROUND(I127*H127,2)</f>
        <v>0</v>
      </c>
      <c r="BL127" s="23" t="s">
        <v>129</v>
      </c>
      <c r="BM127" s="23" t="s">
        <v>186</v>
      </c>
    </row>
    <row r="128" spans="2:65" s="11" customFormat="1">
      <c r="B128" s="176"/>
      <c r="D128" s="177" t="s">
        <v>131</v>
      </c>
      <c r="E128" s="178" t="s">
        <v>5</v>
      </c>
      <c r="F128" s="179" t="s">
        <v>187</v>
      </c>
      <c r="H128" s="180">
        <v>4.1000000000000002E-2</v>
      </c>
      <c r="I128" s="181"/>
      <c r="L128" s="176"/>
      <c r="M128" s="182"/>
      <c r="N128" s="183"/>
      <c r="O128" s="183"/>
      <c r="P128" s="183"/>
      <c r="Q128" s="183"/>
      <c r="R128" s="183"/>
      <c r="S128" s="183"/>
      <c r="T128" s="184"/>
      <c r="AT128" s="178" t="s">
        <v>131</v>
      </c>
      <c r="AU128" s="178" t="s">
        <v>81</v>
      </c>
      <c r="AV128" s="11" t="s">
        <v>81</v>
      </c>
      <c r="AW128" s="11" t="s">
        <v>34</v>
      </c>
      <c r="AX128" s="11" t="s">
        <v>70</v>
      </c>
      <c r="AY128" s="178" t="s">
        <v>123</v>
      </c>
    </row>
    <row r="129" spans="2:65" s="12" customFormat="1">
      <c r="B129" s="185"/>
      <c r="D129" s="186" t="s">
        <v>131</v>
      </c>
      <c r="E129" s="187" t="s">
        <v>5</v>
      </c>
      <c r="F129" s="188" t="s">
        <v>136</v>
      </c>
      <c r="H129" s="189">
        <v>4.1000000000000002E-2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AT129" s="194" t="s">
        <v>131</v>
      </c>
      <c r="AU129" s="194" t="s">
        <v>81</v>
      </c>
      <c r="AV129" s="12" t="s">
        <v>129</v>
      </c>
      <c r="AW129" s="12" t="s">
        <v>34</v>
      </c>
      <c r="AX129" s="12" t="s">
        <v>74</v>
      </c>
      <c r="AY129" s="194" t="s">
        <v>123</v>
      </c>
    </row>
    <row r="130" spans="2:65" s="1" customFormat="1" ht="31.65" customHeight="1">
      <c r="B130" s="163"/>
      <c r="C130" s="164" t="s">
        <v>188</v>
      </c>
      <c r="D130" s="164" t="s">
        <v>125</v>
      </c>
      <c r="E130" s="165" t="s">
        <v>189</v>
      </c>
      <c r="F130" s="166" t="s">
        <v>190</v>
      </c>
      <c r="G130" s="167" t="s">
        <v>128</v>
      </c>
      <c r="H130" s="168">
        <v>0.13100000000000001</v>
      </c>
      <c r="I130" s="169"/>
      <c r="J130" s="170">
        <f>ROUND(I130*H130,2)</f>
        <v>0</v>
      </c>
      <c r="K130" s="166" t="s">
        <v>159</v>
      </c>
      <c r="L130" s="40"/>
      <c r="M130" s="171" t="s">
        <v>5</v>
      </c>
      <c r="N130" s="172" t="s">
        <v>41</v>
      </c>
      <c r="O130" s="41"/>
      <c r="P130" s="173">
        <f>O130*H130</f>
        <v>0</v>
      </c>
      <c r="Q130" s="173">
        <v>2.2563399999999998</v>
      </c>
      <c r="R130" s="173">
        <f>Q130*H130</f>
        <v>0.29558054</v>
      </c>
      <c r="S130" s="173">
        <v>0</v>
      </c>
      <c r="T130" s="174">
        <f>S130*H130</f>
        <v>0</v>
      </c>
      <c r="AR130" s="23" t="s">
        <v>129</v>
      </c>
      <c r="AT130" s="23" t="s">
        <v>125</v>
      </c>
      <c r="AU130" s="23" t="s">
        <v>81</v>
      </c>
      <c r="AY130" s="23" t="s">
        <v>123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23" t="s">
        <v>74</v>
      </c>
      <c r="BK130" s="175">
        <f>ROUND(I130*H130,2)</f>
        <v>0</v>
      </c>
      <c r="BL130" s="23" t="s">
        <v>129</v>
      </c>
      <c r="BM130" s="23" t="s">
        <v>191</v>
      </c>
    </row>
    <row r="131" spans="2:65" s="11" customFormat="1">
      <c r="B131" s="176"/>
      <c r="D131" s="177" t="s">
        <v>131</v>
      </c>
      <c r="E131" s="178" t="s">
        <v>5</v>
      </c>
      <c r="F131" s="179" t="s">
        <v>192</v>
      </c>
      <c r="H131" s="180">
        <v>0.13100000000000001</v>
      </c>
      <c r="I131" s="181"/>
      <c r="L131" s="176"/>
      <c r="M131" s="182"/>
      <c r="N131" s="183"/>
      <c r="O131" s="183"/>
      <c r="P131" s="183"/>
      <c r="Q131" s="183"/>
      <c r="R131" s="183"/>
      <c r="S131" s="183"/>
      <c r="T131" s="184"/>
      <c r="AT131" s="178" t="s">
        <v>131</v>
      </c>
      <c r="AU131" s="178" t="s">
        <v>81</v>
      </c>
      <c r="AV131" s="11" t="s">
        <v>81</v>
      </c>
      <c r="AW131" s="11" t="s">
        <v>34</v>
      </c>
      <c r="AX131" s="11" t="s">
        <v>70</v>
      </c>
      <c r="AY131" s="178" t="s">
        <v>123</v>
      </c>
    </row>
    <row r="132" spans="2:65" s="12" customFormat="1">
      <c r="B132" s="185"/>
      <c r="D132" s="186" t="s">
        <v>131</v>
      </c>
      <c r="E132" s="187" t="s">
        <v>5</v>
      </c>
      <c r="F132" s="188" t="s">
        <v>136</v>
      </c>
      <c r="H132" s="189">
        <v>0.13100000000000001</v>
      </c>
      <c r="I132" s="190"/>
      <c r="L132" s="185"/>
      <c r="M132" s="191"/>
      <c r="N132" s="192"/>
      <c r="O132" s="192"/>
      <c r="P132" s="192"/>
      <c r="Q132" s="192"/>
      <c r="R132" s="192"/>
      <c r="S132" s="192"/>
      <c r="T132" s="193"/>
      <c r="AT132" s="194" t="s">
        <v>131</v>
      </c>
      <c r="AU132" s="194" t="s">
        <v>81</v>
      </c>
      <c r="AV132" s="12" t="s">
        <v>129</v>
      </c>
      <c r="AW132" s="12" t="s">
        <v>34</v>
      </c>
      <c r="AX132" s="12" t="s">
        <v>74</v>
      </c>
      <c r="AY132" s="194" t="s">
        <v>123</v>
      </c>
    </row>
    <row r="133" spans="2:65" s="1" customFormat="1" ht="31.65" customHeight="1">
      <c r="B133" s="163"/>
      <c r="C133" s="164" t="s">
        <v>193</v>
      </c>
      <c r="D133" s="164" t="s">
        <v>125</v>
      </c>
      <c r="E133" s="165" t="s">
        <v>194</v>
      </c>
      <c r="F133" s="166" t="s">
        <v>195</v>
      </c>
      <c r="G133" s="167" t="s">
        <v>128</v>
      </c>
      <c r="H133" s="168">
        <v>2.1000000000000001E-2</v>
      </c>
      <c r="I133" s="169"/>
      <c r="J133" s="170">
        <f>ROUND(I133*H133,2)</f>
        <v>0</v>
      </c>
      <c r="K133" s="166" t="s">
        <v>159</v>
      </c>
      <c r="L133" s="40"/>
      <c r="M133" s="171" t="s">
        <v>5</v>
      </c>
      <c r="N133" s="172" t="s">
        <v>41</v>
      </c>
      <c r="O133" s="41"/>
      <c r="P133" s="173">
        <f>O133*H133</f>
        <v>0</v>
      </c>
      <c r="Q133" s="173">
        <v>2.45329</v>
      </c>
      <c r="R133" s="173">
        <f>Q133*H133</f>
        <v>5.1519090000000003E-2</v>
      </c>
      <c r="S133" s="173">
        <v>0</v>
      </c>
      <c r="T133" s="174">
        <f>S133*H133</f>
        <v>0</v>
      </c>
      <c r="AR133" s="23" t="s">
        <v>129</v>
      </c>
      <c r="AT133" s="23" t="s">
        <v>125</v>
      </c>
      <c r="AU133" s="23" t="s">
        <v>81</v>
      </c>
      <c r="AY133" s="23" t="s">
        <v>123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23" t="s">
        <v>74</v>
      </c>
      <c r="BK133" s="175">
        <f>ROUND(I133*H133,2)</f>
        <v>0</v>
      </c>
      <c r="BL133" s="23" t="s">
        <v>129</v>
      </c>
      <c r="BM133" s="23" t="s">
        <v>196</v>
      </c>
    </row>
    <row r="134" spans="2:65" s="11" customFormat="1">
      <c r="B134" s="176"/>
      <c r="D134" s="177" t="s">
        <v>131</v>
      </c>
      <c r="E134" s="178" t="s">
        <v>5</v>
      </c>
      <c r="F134" s="179" t="s">
        <v>197</v>
      </c>
      <c r="H134" s="180">
        <v>2.1000000000000001E-2</v>
      </c>
      <c r="I134" s="181"/>
      <c r="L134" s="176"/>
      <c r="M134" s="182"/>
      <c r="N134" s="183"/>
      <c r="O134" s="183"/>
      <c r="P134" s="183"/>
      <c r="Q134" s="183"/>
      <c r="R134" s="183"/>
      <c r="S134" s="183"/>
      <c r="T134" s="184"/>
      <c r="AT134" s="178" t="s">
        <v>131</v>
      </c>
      <c r="AU134" s="178" t="s">
        <v>81</v>
      </c>
      <c r="AV134" s="11" t="s">
        <v>81</v>
      </c>
      <c r="AW134" s="11" t="s">
        <v>34</v>
      </c>
      <c r="AX134" s="11" t="s">
        <v>70</v>
      </c>
      <c r="AY134" s="178" t="s">
        <v>123</v>
      </c>
    </row>
    <row r="135" spans="2:65" s="12" customFormat="1">
      <c r="B135" s="185"/>
      <c r="D135" s="186" t="s">
        <v>131</v>
      </c>
      <c r="E135" s="187" t="s">
        <v>5</v>
      </c>
      <c r="F135" s="188" t="s">
        <v>136</v>
      </c>
      <c r="H135" s="189">
        <v>2.1000000000000001E-2</v>
      </c>
      <c r="I135" s="190"/>
      <c r="L135" s="185"/>
      <c r="M135" s="191"/>
      <c r="N135" s="192"/>
      <c r="O135" s="192"/>
      <c r="P135" s="192"/>
      <c r="Q135" s="192"/>
      <c r="R135" s="192"/>
      <c r="S135" s="192"/>
      <c r="T135" s="193"/>
      <c r="AT135" s="194" t="s">
        <v>131</v>
      </c>
      <c r="AU135" s="194" t="s">
        <v>81</v>
      </c>
      <c r="AV135" s="12" t="s">
        <v>129</v>
      </c>
      <c r="AW135" s="12" t="s">
        <v>34</v>
      </c>
      <c r="AX135" s="12" t="s">
        <v>74</v>
      </c>
      <c r="AY135" s="194" t="s">
        <v>123</v>
      </c>
    </row>
    <row r="136" spans="2:65" s="1" customFormat="1" ht="22.65" customHeight="1">
      <c r="B136" s="163"/>
      <c r="C136" s="164" t="s">
        <v>198</v>
      </c>
      <c r="D136" s="164" t="s">
        <v>125</v>
      </c>
      <c r="E136" s="165" t="s">
        <v>199</v>
      </c>
      <c r="F136" s="166" t="s">
        <v>200</v>
      </c>
      <c r="G136" s="167" t="s">
        <v>128</v>
      </c>
      <c r="H136" s="168">
        <v>0.158</v>
      </c>
      <c r="I136" s="169"/>
      <c r="J136" s="170">
        <f>ROUND(I136*H136,2)</f>
        <v>0</v>
      </c>
      <c r="K136" s="166" t="s">
        <v>5</v>
      </c>
      <c r="L136" s="40"/>
      <c r="M136" s="171" t="s">
        <v>5</v>
      </c>
      <c r="N136" s="172" t="s">
        <v>41</v>
      </c>
      <c r="O136" s="41"/>
      <c r="P136" s="173">
        <f>O136*H136</f>
        <v>0</v>
      </c>
      <c r="Q136" s="173">
        <v>2.234</v>
      </c>
      <c r="R136" s="173">
        <f>Q136*H136</f>
        <v>0.35297200000000001</v>
      </c>
      <c r="S136" s="173">
        <v>0</v>
      </c>
      <c r="T136" s="174">
        <f>S136*H136</f>
        <v>0</v>
      </c>
      <c r="AR136" s="23" t="s">
        <v>129</v>
      </c>
      <c r="AT136" s="23" t="s">
        <v>125</v>
      </c>
      <c r="AU136" s="23" t="s">
        <v>81</v>
      </c>
      <c r="AY136" s="23" t="s">
        <v>123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23" t="s">
        <v>74</v>
      </c>
      <c r="BK136" s="175">
        <f>ROUND(I136*H136,2)</f>
        <v>0</v>
      </c>
      <c r="BL136" s="23" t="s">
        <v>129</v>
      </c>
      <c r="BM136" s="23" t="s">
        <v>201</v>
      </c>
    </row>
    <row r="137" spans="2:65" s="11" customFormat="1">
      <c r="B137" s="176"/>
      <c r="D137" s="177" t="s">
        <v>131</v>
      </c>
      <c r="E137" s="178" t="s">
        <v>5</v>
      </c>
      <c r="F137" s="179" t="s">
        <v>202</v>
      </c>
      <c r="H137" s="180">
        <v>0.158</v>
      </c>
      <c r="I137" s="181"/>
      <c r="L137" s="176"/>
      <c r="M137" s="182"/>
      <c r="N137" s="183"/>
      <c r="O137" s="183"/>
      <c r="P137" s="183"/>
      <c r="Q137" s="183"/>
      <c r="R137" s="183"/>
      <c r="S137" s="183"/>
      <c r="T137" s="184"/>
      <c r="AT137" s="178" t="s">
        <v>131</v>
      </c>
      <c r="AU137" s="178" t="s">
        <v>81</v>
      </c>
      <c r="AV137" s="11" t="s">
        <v>81</v>
      </c>
      <c r="AW137" s="11" t="s">
        <v>34</v>
      </c>
      <c r="AX137" s="11" t="s">
        <v>70</v>
      </c>
      <c r="AY137" s="178" t="s">
        <v>123</v>
      </c>
    </row>
    <row r="138" spans="2:65" s="12" customFormat="1">
      <c r="B138" s="185"/>
      <c r="D138" s="186" t="s">
        <v>131</v>
      </c>
      <c r="E138" s="187" t="s">
        <v>5</v>
      </c>
      <c r="F138" s="188" t="s">
        <v>136</v>
      </c>
      <c r="H138" s="189">
        <v>0.158</v>
      </c>
      <c r="I138" s="190"/>
      <c r="L138" s="185"/>
      <c r="M138" s="191"/>
      <c r="N138" s="192"/>
      <c r="O138" s="192"/>
      <c r="P138" s="192"/>
      <c r="Q138" s="192"/>
      <c r="R138" s="192"/>
      <c r="S138" s="192"/>
      <c r="T138" s="193"/>
      <c r="AT138" s="194" t="s">
        <v>131</v>
      </c>
      <c r="AU138" s="194" t="s">
        <v>81</v>
      </c>
      <c r="AV138" s="12" t="s">
        <v>129</v>
      </c>
      <c r="AW138" s="12" t="s">
        <v>34</v>
      </c>
      <c r="AX138" s="12" t="s">
        <v>74</v>
      </c>
      <c r="AY138" s="194" t="s">
        <v>123</v>
      </c>
    </row>
    <row r="139" spans="2:65" s="1" customFormat="1" ht="31.65" customHeight="1">
      <c r="B139" s="163"/>
      <c r="C139" s="164" t="s">
        <v>203</v>
      </c>
      <c r="D139" s="164" t="s">
        <v>125</v>
      </c>
      <c r="E139" s="165" t="s">
        <v>204</v>
      </c>
      <c r="F139" s="166" t="s">
        <v>205</v>
      </c>
      <c r="G139" s="167" t="s">
        <v>128</v>
      </c>
      <c r="H139" s="168">
        <v>6.2E-2</v>
      </c>
      <c r="I139" s="169"/>
      <c r="J139" s="170">
        <f>ROUND(I139*H139,2)</f>
        <v>0</v>
      </c>
      <c r="K139" s="166" t="s">
        <v>159</v>
      </c>
      <c r="L139" s="40"/>
      <c r="M139" s="171" t="s">
        <v>5</v>
      </c>
      <c r="N139" s="172" t="s">
        <v>41</v>
      </c>
      <c r="O139" s="41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AR139" s="23" t="s">
        <v>129</v>
      </c>
      <c r="AT139" s="23" t="s">
        <v>125</v>
      </c>
      <c r="AU139" s="23" t="s">
        <v>81</v>
      </c>
      <c r="AY139" s="23" t="s">
        <v>123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23" t="s">
        <v>74</v>
      </c>
      <c r="BK139" s="175">
        <f>ROUND(I139*H139,2)</f>
        <v>0</v>
      </c>
      <c r="BL139" s="23" t="s">
        <v>129</v>
      </c>
      <c r="BM139" s="23" t="s">
        <v>206</v>
      </c>
    </row>
    <row r="140" spans="2:65" s="11" customFormat="1">
      <c r="B140" s="176"/>
      <c r="D140" s="177" t="s">
        <v>131</v>
      </c>
      <c r="E140" s="178" t="s">
        <v>5</v>
      </c>
      <c r="F140" s="179" t="s">
        <v>207</v>
      </c>
      <c r="H140" s="180">
        <v>4.1000000000000002E-2</v>
      </c>
      <c r="I140" s="181"/>
      <c r="L140" s="176"/>
      <c r="M140" s="182"/>
      <c r="N140" s="183"/>
      <c r="O140" s="183"/>
      <c r="P140" s="183"/>
      <c r="Q140" s="183"/>
      <c r="R140" s="183"/>
      <c r="S140" s="183"/>
      <c r="T140" s="184"/>
      <c r="AT140" s="178" t="s">
        <v>131</v>
      </c>
      <c r="AU140" s="178" t="s">
        <v>81</v>
      </c>
      <c r="AV140" s="11" t="s">
        <v>81</v>
      </c>
      <c r="AW140" s="11" t="s">
        <v>34</v>
      </c>
      <c r="AX140" s="11" t="s">
        <v>70</v>
      </c>
      <c r="AY140" s="178" t="s">
        <v>123</v>
      </c>
    </row>
    <row r="141" spans="2:65" s="11" customFormat="1">
      <c r="B141" s="176"/>
      <c r="D141" s="177" t="s">
        <v>131</v>
      </c>
      <c r="E141" s="178" t="s">
        <v>5</v>
      </c>
      <c r="F141" s="179" t="s">
        <v>208</v>
      </c>
      <c r="H141" s="180">
        <v>2.1000000000000001E-2</v>
      </c>
      <c r="I141" s="181"/>
      <c r="L141" s="176"/>
      <c r="M141" s="182"/>
      <c r="N141" s="183"/>
      <c r="O141" s="183"/>
      <c r="P141" s="183"/>
      <c r="Q141" s="183"/>
      <c r="R141" s="183"/>
      <c r="S141" s="183"/>
      <c r="T141" s="184"/>
      <c r="AT141" s="178" t="s">
        <v>131</v>
      </c>
      <c r="AU141" s="178" t="s">
        <v>81</v>
      </c>
      <c r="AV141" s="11" t="s">
        <v>81</v>
      </c>
      <c r="AW141" s="11" t="s">
        <v>34</v>
      </c>
      <c r="AX141" s="11" t="s">
        <v>70</v>
      </c>
      <c r="AY141" s="178" t="s">
        <v>123</v>
      </c>
    </row>
    <row r="142" spans="2:65" s="12" customFormat="1">
      <c r="B142" s="185"/>
      <c r="D142" s="186" t="s">
        <v>131</v>
      </c>
      <c r="E142" s="187" t="s">
        <v>5</v>
      </c>
      <c r="F142" s="188" t="s">
        <v>136</v>
      </c>
      <c r="H142" s="189">
        <v>6.2E-2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94" t="s">
        <v>131</v>
      </c>
      <c r="AU142" s="194" t="s">
        <v>81</v>
      </c>
      <c r="AV142" s="12" t="s">
        <v>129</v>
      </c>
      <c r="AW142" s="12" t="s">
        <v>34</v>
      </c>
      <c r="AX142" s="12" t="s">
        <v>74</v>
      </c>
      <c r="AY142" s="194" t="s">
        <v>123</v>
      </c>
    </row>
    <row r="143" spans="2:65" s="1" customFormat="1" ht="22.65" customHeight="1">
      <c r="B143" s="163"/>
      <c r="C143" s="164" t="s">
        <v>11</v>
      </c>
      <c r="D143" s="164" t="s">
        <v>125</v>
      </c>
      <c r="E143" s="165" t="s">
        <v>209</v>
      </c>
      <c r="F143" s="166" t="s">
        <v>210</v>
      </c>
      <c r="G143" s="167" t="s">
        <v>152</v>
      </c>
      <c r="H143" s="168">
        <v>3.0000000000000001E-3</v>
      </c>
      <c r="I143" s="169"/>
      <c r="J143" s="170">
        <f>ROUND(I143*H143,2)</f>
        <v>0</v>
      </c>
      <c r="K143" s="166" t="s">
        <v>159</v>
      </c>
      <c r="L143" s="40"/>
      <c r="M143" s="171" t="s">
        <v>5</v>
      </c>
      <c r="N143" s="172" t="s">
        <v>41</v>
      </c>
      <c r="O143" s="41"/>
      <c r="P143" s="173">
        <f>O143*H143</f>
        <v>0</v>
      </c>
      <c r="Q143" s="173">
        <v>1.0530600000000001</v>
      </c>
      <c r="R143" s="173">
        <f>Q143*H143</f>
        <v>3.1591800000000006E-3</v>
      </c>
      <c r="S143" s="173">
        <v>0</v>
      </c>
      <c r="T143" s="174">
        <f>S143*H143</f>
        <v>0</v>
      </c>
      <c r="AR143" s="23" t="s">
        <v>129</v>
      </c>
      <c r="AT143" s="23" t="s">
        <v>125</v>
      </c>
      <c r="AU143" s="23" t="s">
        <v>81</v>
      </c>
      <c r="AY143" s="23" t="s">
        <v>123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23" t="s">
        <v>74</v>
      </c>
      <c r="BK143" s="175">
        <f>ROUND(I143*H143,2)</f>
        <v>0</v>
      </c>
      <c r="BL143" s="23" t="s">
        <v>129</v>
      </c>
      <c r="BM143" s="23" t="s">
        <v>211</v>
      </c>
    </row>
    <row r="144" spans="2:65" s="11" customFormat="1">
      <c r="B144" s="176"/>
      <c r="D144" s="177" t="s">
        <v>131</v>
      </c>
      <c r="E144" s="178" t="s">
        <v>5</v>
      </c>
      <c r="F144" s="179" t="s">
        <v>212</v>
      </c>
      <c r="H144" s="180">
        <v>2E-3</v>
      </c>
      <c r="I144" s="181"/>
      <c r="L144" s="176"/>
      <c r="M144" s="182"/>
      <c r="N144" s="183"/>
      <c r="O144" s="183"/>
      <c r="P144" s="183"/>
      <c r="Q144" s="183"/>
      <c r="R144" s="183"/>
      <c r="S144" s="183"/>
      <c r="T144" s="184"/>
      <c r="AT144" s="178" t="s">
        <v>131</v>
      </c>
      <c r="AU144" s="178" t="s">
        <v>81</v>
      </c>
      <c r="AV144" s="11" t="s">
        <v>81</v>
      </c>
      <c r="AW144" s="11" t="s">
        <v>34</v>
      </c>
      <c r="AX144" s="11" t="s">
        <v>70</v>
      </c>
      <c r="AY144" s="178" t="s">
        <v>123</v>
      </c>
    </row>
    <row r="145" spans="2:65" s="11" customFormat="1">
      <c r="B145" s="176"/>
      <c r="D145" s="177" t="s">
        <v>131</v>
      </c>
      <c r="E145" s="178" t="s">
        <v>5</v>
      </c>
      <c r="F145" s="179" t="s">
        <v>213</v>
      </c>
      <c r="H145" s="180">
        <v>1E-3</v>
      </c>
      <c r="I145" s="181"/>
      <c r="L145" s="176"/>
      <c r="M145" s="182"/>
      <c r="N145" s="183"/>
      <c r="O145" s="183"/>
      <c r="P145" s="183"/>
      <c r="Q145" s="183"/>
      <c r="R145" s="183"/>
      <c r="S145" s="183"/>
      <c r="T145" s="184"/>
      <c r="AT145" s="178" t="s">
        <v>131</v>
      </c>
      <c r="AU145" s="178" t="s">
        <v>81</v>
      </c>
      <c r="AV145" s="11" t="s">
        <v>81</v>
      </c>
      <c r="AW145" s="11" t="s">
        <v>34</v>
      </c>
      <c r="AX145" s="11" t="s">
        <v>70</v>
      </c>
      <c r="AY145" s="178" t="s">
        <v>123</v>
      </c>
    </row>
    <row r="146" spans="2:65" s="12" customFormat="1">
      <c r="B146" s="185"/>
      <c r="D146" s="186" t="s">
        <v>131</v>
      </c>
      <c r="E146" s="187" t="s">
        <v>5</v>
      </c>
      <c r="F146" s="188" t="s">
        <v>136</v>
      </c>
      <c r="H146" s="189">
        <v>3.0000000000000001E-3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AT146" s="194" t="s">
        <v>131</v>
      </c>
      <c r="AU146" s="194" t="s">
        <v>81</v>
      </c>
      <c r="AV146" s="12" t="s">
        <v>129</v>
      </c>
      <c r="AW146" s="12" t="s">
        <v>34</v>
      </c>
      <c r="AX146" s="12" t="s">
        <v>74</v>
      </c>
      <c r="AY146" s="194" t="s">
        <v>123</v>
      </c>
    </row>
    <row r="147" spans="2:65" s="1" customFormat="1" ht="22.65" customHeight="1">
      <c r="B147" s="163"/>
      <c r="C147" s="164" t="s">
        <v>214</v>
      </c>
      <c r="D147" s="164" t="s">
        <v>125</v>
      </c>
      <c r="E147" s="165" t="s">
        <v>215</v>
      </c>
      <c r="F147" s="166" t="s">
        <v>216</v>
      </c>
      <c r="G147" s="167" t="s">
        <v>139</v>
      </c>
      <c r="H147" s="168">
        <v>0.373</v>
      </c>
      <c r="I147" s="169"/>
      <c r="J147" s="170">
        <f>ROUND(I147*H147,2)</f>
        <v>0</v>
      </c>
      <c r="K147" s="166" t="s">
        <v>159</v>
      </c>
      <c r="L147" s="40"/>
      <c r="M147" s="171" t="s">
        <v>5</v>
      </c>
      <c r="N147" s="172" t="s">
        <v>41</v>
      </c>
      <c r="O147" s="41"/>
      <c r="P147" s="173">
        <f>O147*H147</f>
        <v>0</v>
      </c>
      <c r="Q147" s="173">
        <v>1.3520000000000001E-2</v>
      </c>
      <c r="R147" s="173">
        <f>Q147*H147</f>
        <v>5.04296E-3</v>
      </c>
      <c r="S147" s="173">
        <v>0</v>
      </c>
      <c r="T147" s="174">
        <f>S147*H147</f>
        <v>0</v>
      </c>
      <c r="AR147" s="23" t="s">
        <v>129</v>
      </c>
      <c r="AT147" s="23" t="s">
        <v>125</v>
      </c>
      <c r="AU147" s="23" t="s">
        <v>81</v>
      </c>
      <c r="AY147" s="23" t="s">
        <v>123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23" t="s">
        <v>74</v>
      </c>
      <c r="BK147" s="175">
        <f>ROUND(I147*H147,2)</f>
        <v>0</v>
      </c>
      <c r="BL147" s="23" t="s">
        <v>129</v>
      </c>
      <c r="BM147" s="23" t="s">
        <v>217</v>
      </c>
    </row>
    <row r="148" spans="2:65" s="11" customFormat="1">
      <c r="B148" s="176"/>
      <c r="D148" s="177" t="s">
        <v>131</v>
      </c>
      <c r="E148" s="178" t="s">
        <v>5</v>
      </c>
      <c r="F148" s="179" t="s">
        <v>218</v>
      </c>
      <c r="H148" s="180">
        <v>0.129</v>
      </c>
      <c r="I148" s="181"/>
      <c r="L148" s="176"/>
      <c r="M148" s="182"/>
      <c r="N148" s="183"/>
      <c r="O148" s="183"/>
      <c r="P148" s="183"/>
      <c r="Q148" s="183"/>
      <c r="R148" s="183"/>
      <c r="S148" s="183"/>
      <c r="T148" s="184"/>
      <c r="AT148" s="178" t="s">
        <v>131</v>
      </c>
      <c r="AU148" s="178" t="s">
        <v>81</v>
      </c>
      <c r="AV148" s="11" t="s">
        <v>81</v>
      </c>
      <c r="AW148" s="11" t="s">
        <v>34</v>
      </c>
      <c r="AX148" s="11" t="s">
        <v>70</v>
      </c>
      <c r="AY148" s="178" t="s">
        <v>123</v>
      </c>
    </row>
    <row r="149" spans="2:65" s="11" customFormat="1">
      <c r="B149" s="176"/>
      <c r="D149" s="177" t="s">
        <v>131</v>
      </c>
      <c r="E149" s="178" t="s">
        <v>5</v>
      </c>
      <c r="F149" s="179" t="s">
        <v>219</v>
      </c>
      <c r="H149" s="180">
        <v>0.24399999999999999</v>
      </c>
      <c r="I149" s="181"/>
      <c r="L149" s="176"/>
      <c r="M149" s="182"/>
      <c r="N149" s="183"/>
      <c r="O149" s="183"/>
      <c r="P149" s="183"/>
      <c r="Q149" s="183"/>
      <c r="R149" s="183"/>
      <c r="S149" s="183"/>
      <c r="T149" s="184"/>
      <c r="AT149" s="178" t="s">
        <v>131</v>
      </c>
      <c r="AU149" s="178" t="s">
        <v>81</v>
      </c>
      <c r="AV149" s="11" t="s">
        <v>81</v>
      </c>
      <c r="AW149" s="11" t="s">
        <v>34</v>
      </c>
      <c r="AX149" s="11" t="s">
        <v>70</v>
      </c>
      <c r="AY149" s="178" t="s">
        <v>123</v>
      </c>
    </row>
    <row r="150" spans="2:65" s="12" customFormat="1">
      <c r="B150" s="185"/>
      <c r="D150" s="186" t="s">
        <v>131</v>
      </c>
      <c r="E150" s="187" t="s">
        <v>5</v>
      </c>
      <c r="F150" s="188" t="s">
        <v>136</v>
      </c>
      <c r="H150" s="189">
        <v>0.373</v>
      </c>
      <c r="I150" s="190"/>
      <c r="L150" s="185"/>
      <c r="M150" s="191"/>
      <c r="N150" s="192"/>
      <c r="O150" s="192"/>
      <c r="P150" s="192"/>
      <c r="Q150" s="192"/>
      <c r="R150" s="192"/>
      <c r="S150" s="192"/>
      <c r="T150" s="193"/>
      <c r="AT150" s="194" t="s">
        <v>131</v>
      </c>
      <c r="AU150" s="194" t="s">
        <v>81</v>
      </c>
      <c r="AV150" s="12" t="s">
        <v>129</v>
      </c>
      <c r="AW150" s="12" t="s">
        <v>34</v>
      </c>
      <c r="AX150" s="12" t="s">
        <v>74</v>
      </c>
      <c r="AY150" s="194" t="s">
        <v>123</v>
      </c>
    </row>
    <row r="151" spans="2:65" s="1" customFormat="1" ht="22.65" customHeight="1">
      <c r="B151" s="163"/>
      <c r="C151" s="164" t="s">
        <v>220</v>
      </c>
      <c r="D151" s="164" t="s">
        <v>125</v>
      </c>
      <c r="E151" s="165" t="s">
        <v>221</v>
      </c>
      <c r="F151" s="166" t="s">
        <v>222</v>
      </c>
      <c r="G151" s="167" t="s">
        <v>139</v>
      </c>
      <c r="H151" s="168">
        <v>0.373</v>
      </c>
      <c r="I151" s="169"/>
      <c r="J151" s="170">
        <f>ROUND(I151*H151,2)</f>
        <v>0</v>
      </c>
      <c r="K151" s="166" t="s">
        <v>159</v>
      </c>
      <c r="L151" s="40"/>
      <c r="M151" s="171" t="s">
        <v>5</v>
      </c>
      <c r="N151" s="172" t="s">
        <v>41</v>
      </c>
      <c r="O151" s="41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AR151" s="23" t="s">
        <v>129</v>
      </c>
      <c r="AT151" s="23" t="s">
        <v>125</v>
      </c>
      <c r="AU151" s="23" t="s">
        <v>81</v>
      </c>
      <c r="AY151" s="23" t="s">
        <v>123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23" t="s">
        <v>74</v>
      </c>
      <c r="BK151" s="175">
        <f>ROUND(I151*H151,2)</f>
        <v>0</v>
      </c>
      <c r="BL151" s="23" t="s">
        <v>129</v>
      </c>
      <c r="BM151" s="23" t="s">
        <v>223</v>
      </c>
    </row>
    <row r="152" spans="2:65" s="1" customFormat="1" ht="22.65" customHeight="1">
      <c r="B152" s="163"/>
      <c r="C152" s="164" t="s">
        <v>224</v>
      </c>
      <c r="D152" s="164" t="s">
        <v>125</v>
      </c>
      <c r="E152" s="165" t="s">
        <v>225</v>
      </c>
      <c r="F152" s="166" t="s">
        <v>226</v>
      </c>
      <c r="G152" s="167" t="s">
        <v>128</v>
      </c>
      <c r="H152" s="168">
        <v>0.19700000000000001</v>
      </c>
      <c r="I152" s="169"/>
      <c r="J152" s="170">
        <f>ROUND(I152*H152,2)</f>
        <v>0</v>
      </c>
      <c r="K152" s="166" t="s">
        <v>159</v>
      </c>
      <c r="L152" s="40"/>
      <c r="M152" s="171" t="s">
        <v>5</v>
      </c>
      <c r="N152" s="172" t="s">
        <v>41</v>
      </c>
      <c r="O152" s="41"/>
      <c r="P152" s="173">
        <f>O152*H152</f>
        <v>0</v>
      </c>
      <c r="Q152" s="173">
        <v>1.837</v>
      </c>
      <c r="R152" s="173">
        <f>Q152*H152</f>
        <v>0.36188900000000002</v>
      </c>
      <c r="S152" s="173">
        <v>0</v>
      </c>
      <c r="T152" s="174">
        <f>S152*H152</f>
        <v>0</v>
      </c>
      <c r="AR152" s="23" t="s">
        <v>129</v>
      </c>
      <c r="AT152" s="23" t="s">
        <v>125</v>
      </c>
      <c r="AU152" s="23" t="s">
        <v>81</v>
      </c>
      <c r="AY152" s="23" t="s">
        <v>123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23" t="s">
        <v>74</v>
      </c>
      <c r="BK152" s="175">
        <f>ROUND(I152*H152,2)</f>
        <v>0</v>
      </c>
      <c r="BL152" s="23" t="s">
        <v>129</v>
      </c>
      <c r="BM152" s="23" t="s">
        <v>227</v>
      </c>
    </row>
    <row r="153" spans="2:65" s="11" customFormat="1">
      <c r="B153" s="176"/>
      <c r="D153" s="177" t="s">
        <v>131</v>
      </c>
      <c r="E153" s="178" t="s">
        <v>5</v>
      </c>
      <c r="F153" s="179" t="s">
        <v>228</v>
      </c>
      <c r="H153" s="180">
        <v>0.19700000000000001</v>
      </c>
      <c r="I153" s="181"/>
      <c r="L153" s="176"/>
      <c r="M153" s="182"/>
      <c r="N153" s="183"/>
      <c r="O153" s="183"/>
      <c r="P153" s="183"/>
      <c r="Q153" s="183"/>
      <c r="R153" s="183"/>
      <c r="S153" s="183"/>
      <c r="T153" s="184"/>
      <c r="AT153" s="178" t="s">
        <v>131</v>
      </c>
      <c r="AU153" s="178" t="s">
        <v>81</v>
      </c>
      <c r="AV153" s="11" t="s">
        <v>81</v>
      </c>
      <c r="AW153" s="11" t="s">
        <v>34</v>
      </c>
      <c r="AX153" s="11" t="s">
        <v>70</v>
      </c>
      <c r="AY153" s="178" t="s">
        <v>123</v>
      </c>
    </row>
    <row r="154" spans="2:65" s="12" customFormat="1">
      <c r="B154" s="185"/>
      <c r="D154" s="177" t="s">
        <v>131</v>
      </c>
      <c r="E154" s="195" t="s">
        <v>5</v>
      </c>
      <c r="F154" s="196" t="s">
        <v>136</v>
      </c>
      <c r="H154" s="197">
        <v>0.19700000000000001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94" t="s">
        <v>131</v>
      </c>
      <c r="AU154" s="194" t="s">
        <v>81</v>
      </c>
      <c r="AV154" s="12" t="s">
        <v>129</v>
      </c>
      <c r="AW154" s="12" t="s">
        <v>34</v>
      </c>
      <c r="AX154" s="12" t="s">
        <v>74</v>
      </c>
      <c r="AY154" s="194" t="s">
        <v>123</v>
      </c>
    </row>
    <row r="155" spans="2:65" s="10" customFormat="1" ht="29.75" customHeight="1">
      <c r="B155" s="149"/>
      <c r="D155" s="160" t="s">
        <v>69</v>
      </c>
      <c r="E155" s="161" t="s">
        <v>178</v>
      </c>
      <c r="F155" s="161" t="s">
        <v>229</v>
      </c>
      <c r="I155" s="152"/>
      <c r="J155" s="162">
        <f>BK155</f>
        <v>0</v>
      </c>
      <c r="L155" s="149"/>
      <c r="M155" s="154"/>
      <c r="N155" s="155"/>
      <c r="O155" s="155"/>
      <c r="P155" s="156">
        <f>SUM(P156:P224)</f>
        <v>0</v>
      </c>
      <c r="Q155" s="155"/>
      <c r="R155" s="156">
        <f>SUM(R156:R224)</f>
        <v>1.9297500000000002E-2</v>
      </c>
      <c r="S155" s="155"/>
      <c r="T155" s="157">
        <f>SUM(T156:T224)</f>
        <v>5.5763340000000001</v>
      </c>
      <c r="AR155" s="150" t="s">
        <v>74</v>
      </c>
      <c r="AT155" s="158" t="s">
        <v>69</v>
      </c>
      <c r="AU155" s="158" t="s">
        <v>74</v>
      </c>
      <c r="AY155" s="150" t="s">
        <v>123</v>
      </c>
      <c r="BK155" s="159">
        <f>SUM(BK156:BK224)</f>
        <v>0</v>
      </c>
    </row>
    <row r="156" spans="2:65" s="1" customFormat="1" ht="22.65" customHeight="1">
      <c r="B156" s="163"/>
      <c r="C156" s="164" t="s">
        <v>230</v>
      </c>
      <c r="D156" s="164" t="s">
        <v>125</v>
      </c>
      <c r="E156" s="165" t="s">
        <v>231</v>
      </c>
      <c r="F156" s="166" t="s">
        <v>232</v>
      </c>
      <c r="G156" s="167" t="s">
        <v>233</v>
      </c>
      <c r="H156" s="168">
        <v>7</v>
      </c>
      <c r="I156" s="169"/>
      <c r="J156" s="170">
        <f>ROUND(I156*H156,2)</f>
        <v>0</v>
      </c>
      <c r="K156" s="166" t="s">
        <v>5</v>
      </c>
      <c r="L156" s="40"/>
      <c r="M156" s="171" t="s">
        <v>5</v>
      </c>
      <c r="N156" s="172" t="s">
        <v>41</v>
      </c>
      <c r="O156" s="41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AR156" s="23" t="s">
        <v>234</v>
      </c>
      <c r="AT156" s="23" t="s">
        <v>125</v>
      </c>
      <c r="AU156" s="23" t="s">
        <v>81</v>
      </c>
      <c r="AY156" s="23" t="s">
        <v>123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23" t="s">
        <v>74</v>
      </c>
      <c r="BK156" s="175">
        <f>ROUND(I156*H156,2)</f>
        <v>0</v>
      </c>
      <c r="BL156" s="23" t="s">
        <v>234</v>
      </c>
      <c r="BM156" s="23" t="s">
        <v>235</v>
      </c>
    </row>
    <row r="157" spans="2:65" s="11" customFormat="1">
      <c r="B157" s="176"/>
      <c r="D157" s="177" t="s">
        <v>131</v>
      </c>
      <c r="E157" s="178" t="s">
        <v>5</v>
      </c>
      <c r="F157" s="179" t="s">
        <v>168</v>
      </c>
      <c r="H157" s="180">
        <v>7</v>
      </c>
      <c r="I157" s="181"/>
      <c r="L157" s="176"/>
      <c r="M157" s="182"/>
      <c r="N157" s="183"/>
      <c r="O157" s="183"/>
      <c r="P157" s="183"/>
      <c r="Q157" s="183"/>
      <c r="R157" s="183"/>
      <c r="S157" s="183"/>
      <c r="T157" s="184"/>
      <c r="AT157" s="178" t="s">
        <v>131</v>
      </c>
      <c r="AU157" s="178" t="s">
        <v>81</v>
      </c>
      <c r="AV157" s="11" t="s">
        <v>81</v>
      </c>
      <c r="AW157" s="11" t="s">
        <v>34</v>
      </c>
      <c r="AX157" s="11" t="s">
        <v>70</v>
      </c>
      <c r="AY157" s="178" t="s">
        <v>123</v>
      </c>
    </row>
    <row r="158" spans="2:65" s="12" customFormat="1">
      <c r="B158" s="185"/>
      <c r="D158" s="186" t="s">
        <v>131</v>
      </c>
      <c r="E158" s="187" t="s">
        <v>5</v>
      </c>
      <c r="F158" s="188" t="s">
        <v>136</v>
      </c>
      <c r="H158" s="189">
        <v>7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AT158" s="194" t="s">
        <v>131</v>
      </c>
      <c r="AU158" s="194" t="s">
        <v>81</v>
      </c>
      <c r="AV158" s="12" t="s">
        <v>129</v>
      </c>
      <c r="AW158" s="12" t="s">
        <v>34</v>
      </c>
      <c r="AX158" s="12" t="s">
        <v>74</v>
      </c>
      <c r="AY158" s="194" t="s">
        <v>123</v>
      </c>
    </row>
    <row r="159" spans="2:65" s="1" customFormat="1" ht="22.65" customHeight="1">
      <c r="B159" s="163"/>
      <c r="C159" s="164" t="s">
        <v>236</v>
      </c>
      <c r="D159" s="164" t="s">
        <v>125</v>
      </c>
      <c r="E159" s="165" t="s">
        <v>237</v>
      </c>
      <c r="F159" s="166" t="s">
        <v>238</v>
      </c>
      <c r="G159" s="167" t="s">
        <v>239</v>
      </c>
      <c r="H159" s="168">
        <v>37.299999999999997</v>
      </c>
      <c r="I159" s="169"/>
      <c r="J159" s="170">
        <f>ROUND(I159*H159,2)</f>
        <v>0</v>
      </c>
      <c r="K159" s="166" t="s">
        <v>159</v>
      </c>
      <c r="L159" s="40"/>
      <c r="M159" s="171" t="s">
        <v>5</v>
      </c>
      <c r="N159" s="172" t="s">
        <v>41</v>
      </c>
      <c r="O159" s="41"/>
      <c r="P159" s="173">
        <f>O159*H159</f>
        <v>0</v>
      </c>
      <c r="Q159" s="173">
        <v>1.2999999999999999E-4</v>
      </c>
      <c r="R159" s="173">
        <f>Q159*H159</f>
        <v>4.8489999999999991E-3</v>
      </c>
      <c r="S159" s="173">
        <v>0</v>
      </c>
      <c r="T159" s="174">
        <f>S159*H159</f>
        <v>0</v>
      </c>
      <c r="AR159" s="23" t="s">
        <v>129</v>
      </c>
      <c r="AT159" s="23" t="s">
        <v>125</v>
      </c>
      <c r="AU159" s="23" t="s">
        <v>81</v>
      </c>
      <c r="AY159" s="23" t="s">
        <v>123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23" t="s">
        <v>74</v>
      </c>
      <c r="BK159" s="175">
        <f>ROUND(I159*H159,2)</f>
        <v>0</v>
      </c>
      <c r="BL159" s="23" t="s">
        <v>129</v>
      </c>
      <c r="BM159" s="23" t="s">
        <v>240</v>
      </c>
    </row>
    <row r="160" spans="2:65" s="1" customFormat="1" ht="22.65" customHeight="1">
      <c r="B160" s="163"/>
      <c r="C160" s="164" t="s">
        <v>10</v>
      </c>
      <c r="D160" s="164" t="s">
        <v>125</v>
      </c>
      <c r="E160" s="165" t="s">
        <v>241</v>
      </c>
      <c r="F160" s="166" t="s">
        <v>242</v>
      </c>
      <c r="G160" s="167" t="s">
        <v>239</v>
      </c>
      <c r="H160" s="168">
        <v>2</v>
      </c>
      <c r="I160" s="169"/>
      <c r="J160" s="170">
        <f>ROUND(I160*H160,2)</f>
        <v>0</v>
      </c>
      <c r="K160" s="166" t="s">
        <v>5</v>
      </c>
      <c r="L160" s="40"/>
      <c r="M160" s="171" t="s">
        <v>5</v>
      </c>
      <c r="N160" s="172" t="s">
        <v>41</v>
      </c>
      <c r="O160" s="41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AR160" s="23" t="s">
        <v>129</v>
      </c>
      <c r="AT160" s="23" t="s">
        <v>125</v>
      </c>
      <c r="AU160" s="23" t="s">
        <v>81</v>
      </c>
      <c r="AY160" s="23" t="s">
        <v>123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23" t="s">
        <v>74</v>
      </c>
      <c r="BK160" s="175">
        <f>ROUND(I160*H160,2)</f>
        <v>0</v>
      </c>
      <c r="BL160" s="23" t="s">
        <v>129</v>
      </c>
      <c r="BM160" s="23" t="s">
        <v>243</v>
      </c>
    </row>
    <row r="161" spans="2:65" s="11" customFormat="1">
      <c r="B161" s="176"/>
      <c r="D161" s="177" t="s">
        <v>131</v>
      </c>
      <c r="E161" s="178" t="s">
        <v>5</v>
      </c>
      <c r="F161" s="179" t="s">
        <v>81</v>
      </c>
      <c r="H161" s="180">
        <v>2</v>
      </c>
      <c r="I161" s="181"/>
      <c r="L161" s="176"/>
      <c r="M161" s="182"/>
      <c r="N161" s="183"/>
      <c r="O161" s="183"/>
      <c r="P161" s="183"/>
      <c r="Q161" s="183"/>
      <c r="R161" s="183"/>
      <c r="S161" s="183"/>
      <c r="T161" s="184"/>
      <c r="AT161" s="178" t="s">
        <v>131</v>
      </c>
      <c r="AU161" s="178" t="s">
        <v>81</v>
      </c>
      <c r="AV161" s="11" t="s">
        <v>81</v>
      </c>
      <c r="AW161" s="11" t="s">
        <v>34</v>
      </c>
      <c r="AX161" s="11" t="s">
        <v>70</v>
      </c>
      <c r="AY161" s="178" t="s">
        <v>123</v>
      </c>
    </row>
    <row r="162" spans="2:65" s="12" customFormat="1">
      <c r="B162" s="185"/>
      <c r="D162" s="186" t="s">
        <v>131</v>
      </c>
      <c r="E162" s="187" t="s">
        <v>5</v>
      </c>
      <c r="F162" s="188" t="s">
        <v>136</v>
      </c>
      <c r="H162" s="189">
        <v>2</v>
      </c>
      <c r="I162" s="190"/>
      <c r="L162" s="185"/>
      <c r="M162" s="191"/>
      <c r="N162" s="192"/>
      <c r="O162" s="192"/>
      <c r="P162" s="192"/>
      <c r="Q162" s="192"/>
      <c r="R162" s="192"/>
      <c r="S162" s="192"/>
      <c r="T162" s="193"/>
      <c r="AT162" s="194" t="s">
        <v>131</v>
      </c>
      <c r="AU162" s="194" t="s">
        <v>81</v>
      </c>
      <c r="AV162" s="12" t="s">
        <v>129</v>
      </c>
      <c r="AW162" s="12" t="s">
        <v>34</v>
      </c>
      <c r="AX162" s="12" t="s">
        <v>74</v>
      </c>
      <c r="AY162" s="194" t="s">
        <v>123</v>
      </c>
    </row>
    <row r="163" spans="2:65" s="1" customFormat="1" ht="22.65" customHeight="1">
      <c r="B163" s="163"/>
      <c r="C163" s="164" t="s">
        <v>244</v>
      </c>
      <c r="D163" s="164" t="s">
        <v>125</v>
      </c>
      <c r="E163" s="165" t="s">
        <v>245</v>
      </c>
      <c r="F163" s="166" t="s">
        <v>246</v>
      </c>
      <c r="G163" s="167" t="s">
        <v>239</v>
      </c>
      <c r="H163" s="168">
        <v>1</v>
      </c>
      <c r="I163" s="169"/>
      <c r="J163" s="170">
        <f>ROUND(I163*H163,2)</f>
        <v>0</v>
      </c>
      <c r="K163" s="166" t="s">
        <v>5</v>
      </c>
      <c r="L163" s="40"/>
      <c r="M163" s="171" t="s">
        <v>5</v>
      </c>
      <c r="N163" s="172" t="s">
        <v>41</v>
      </c>
      <c r="O163" s="41"/>
      <c r="P163" s="173">
        <f>O163*H163</f>
        <v>0</v>
      </c>
      <c r="Q163" s="173">
        <v>0</v>
      </c>
      <c r="R163" s="173">
        <f>Q163*H163</f>
        <v>0</v>
      </c>
      <c r="S163" s="173">
        <v>0</v>
      </c>
      <c r="T163" s="174">
        <f>S163*H163</f>
        <v>0</v>
      </c>
      <c r="AR163" s="23" t="s">
        <v>129</v>
      </c>
      <c r="AT163" s="23" t="s">
        <v>125</v>
      </c>
      <c r="AU163" s="23" t="s">
        <v>81</v>
      </c>
      <c r="AY163" s="23" t="s">
        <v>123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23" t="s">
        <v>74</v>
      </c>
      <c r="BK163" s="175">
        <f>ROUND(I163*H163,2)</f>
        <v>0</v>
      </c>
      <c r="BL163" s="23" t="s">
        <v>129</v>
      </c>
      <c r="BM163" s="23" t="s">
        <v>247</v>
      </c>
    </row>
    <row r="164" spans="2:65" s="11" customFormat="1">
      <c r="B164" s="176"/>
      <c r="D164" s="177" t="s">
        <v>131</v>
      </c>
      <c r="E164" s="178" t="s">
        <v>5</v>
      </c>
      <c r="F164" s="179" t="s">
        <v>74</v>
      </c>
      <c r="H164" s="180">
        <v>1</v>
      </c>
      <c r="I164" s="181"/>
      <c r="L164" s="176"/>
      <c r="M164" s="182"/>
      <c r="N164" s="183"/>
      <c r="O164" s="183"/>
      <c r="P164" s="183"/>
      <c r="Q164" s="183"/>
      <c r="R164" s="183"/>
      <c r="S164" s="183"/>
      <c r="T164" s="184"/>
      <c r="AT164" s="178" t="s">
        <v>131</v>
      </c>
      <c r="AU164" s="178" t="s">
        <v>81</v>
      </c>
      <c r="AV164" s="11" t="s">
        <v>81</v>
      </c>
      <c r="AW164" s="11" t="s">
        <v>34</v>
      </c>
      <c r="AX164" s="11" t="s">
        <v>70</v>
      </c>
      <c r="AY164" s="178" t="s">
        <v>123</v>
      </c>
    </row>
    <row r="165" spans="2:65" s="12" customFormat="1">
      <c r="B165" s="185"/>
      <c r="D165" s="186" t="s">
        <v>131</v>
      </c>
      <c r="E165" s="187" t="s">
        <v>5</v>
      </c>
      <c r="F165" s="188" t="s">
        <v>136</v>
      </c>
      <c r="H165" s="189">
        <v>1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AT165" s="194" t="s">
        <v>131</v>
      </c>
      <c r="AU165" s="194" t="s">
        <v>81</v>
      </c>
      <c r="AV165" s="12" t="s">
        <v>129</v>
      </c>
      <c r="AW165" s="12" t="s">
        <v>34</v>
      </c>
      <c r="AX165" s="12" t="s">
        <v>74</v>
      </c>
      <c r="AY165" s="194" t="s">
        <v>123</v>
      </c>
    </row>
    <row r="166" spans="2:65" s="1" customFormat="1" ht="22.65" customHeight="1">
      <c r="B166" s="163"/>
      <c r="C166" s="164" t="s">
        <v>248</v>
      </c>
      <c r="D166" s="164" t="s">
        <v>125</v>
      </c>
      <c r="E166" s="165" t="s">
        <v>249</v>
      </c>
      <c r="F166" s="166" t="s">
        <v>250</v>
      </c>
      <c r="G166" s="167" t="s">
        <v>239</v>
      </c>
      <c r="H166" s="168">
        <v>1</v>
      </c>
      <c r="I166" s="169"/>
      <c r="J166" s="170">
        <f>ROUND(I166*H166,2)</f>
        <v>0</v>
      </c>
      <c r="K166" s="166" t="s">
        <v>5</v>
      </c>
      <c r="L166" s="40"/>
      <c r="M166" s="171" t="s">
        <v>5</v>
      </c>
      <c r="N166" s="172" t="s">
        <v>41</v>
      </c>
      <c r="O166" s="41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AR166" s="23" t="s">
        <v>129</v>
      </c>
      <c r="AT166" s="23" t="s">
        <v>125</v>
      </c>
      <c r="AU166" s="23" t="s">
        <v>81</v>
      </c>
      <c r="AY166" s="23" t="s">
        <v>123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23" t="s">
        <v>74</v>
      </c>
      <c r="BK166" s="175">
        <f>ROUND(I166*H166,2)</f>
        <v>0</v>
      </c>
      <c r="BL166" s="23" t="s">
        <v>129</v>
      </c>
      <c r="BM166" s="23" t="s">
        <v>251</v>
      </c>
    </row>
    <row r="167" spans="2:65" s="11" customFormat="1">
      <c r="B167" s="176"/>
      <c r="D167" s="177" t="s">
        <v>131</v>
      </c>
      <c r="E167" s="178" t="s">
        <v>5</v>
      </c>
      <c r="F167" s="179" t="s">
        <v>74</v>
      </c>
      <c r="H167" s="180">
        <v>1</v>
      </c>
      <c r="I167" s="181"/>
      <c r="L167" s="176"/>
      <c r="M167" s="182"/>
      <c r="N167" s="183"/>
      <c r="O167" s="183"/>
      <c r="P167" s="183"/>
      <c r="Q167" s="183"/>
      <c r="R167" s="183"/>
      <c r="S167" s="183"/>
      <c r="T167" s="184"/>
      <c r="AT167" s="178" t="s">
        <v>131</v>
      </c>
      <c r="AU167" s="178" t="s">
        <v>81</v>
      </c>
      <c r="AV167" s="11" t="s">
        <v>81</v>
      </c>
      <c r="AW167" s="11" t="s">
        <v>34</v>
      </c>
      <c r="AX167" s="11" t="s">
        <v>70</v>
      </c>
      <c r="AY167" s="178" t="s">
        <v>123</v>
      </c>
    </row>
    <row r="168" spans="2:65" s="12" customFormat="1">
      <c r="B168" s="185"/>
      <c r="D168" s="186" t="s">
        <v>131</v>
      </c>
      <c r="E168" s="187" t="s">
        <v>5</v>
      </c>
      <c r="F168" s="188" t="s">
        <v>136</v>
      </c>
      <c r="H168" s="189">
        <v>1</v>
      </c>
      <c r="I168" s="190"/>
      <c r="L168" s="185"/>
      <c r="M168" s="191"/>
      <c r="N168" s="192"/>
      <c r="O168" s="192"/>
      <c r="P168" s="192"/>
      <c r="Q168" s="192"/>
      <c r="R168" s="192"/>
      <c r="S168" s="192"/>
      <c r="T168" s="193"/>
      <c r="AT168" s="194" t="s">
        <v>131</v>
      </c>
      <c r="AU168" s="194" t="s">
        <v>81</v>
      </c>
      <c r="AV168" s="12" t="s">
        <v>129</v>
      </c>
      <c r="AW168" s="12" t="s">
        <v>34</v>
      </c>
      <c r="AX168" s="12" t="s">
        <v>74</v>
      </c>
      <c r="AY168" s="194" t="s">
        <v>123</v>
      </c>
    </row>
    <row r="169" spans="2:65" s="1" customFormat="1" ht="22.65" customHeight="1">
      <c r="B169" s="163"/>
      <c r="C169" s="164" t="s">
        <v>252</v>
      </c>
      <c r="D169" s="164" t="s">
        <v>125</v>
      </c>
      <c r="E169" s="165" t="s">
        <v>253</v>
      </c>
      <c r="F169" s="166" t="s">
        <v>254</v>
      </c>
      <c r="G169" s="167" t="s">
        <v>239</v>
      </c>
      <c r="H169" s="168">
        <v>2</v>
      </c>
      <c r="I169" s="169"/>
      <c r="J169" s="170">
        <f>ROUND(I169*H169,2)</f>
        <v>0</v>
      </c>
      <c r="K169" s="166" t="s">
        <v>5</v>
      </c>
      <c r="L169" s="40"/>
      <c r="M169" s="171" t="s">
        <v>5</v>
      </c>
      <c r="N169" s="172" t="s">
        <v>41</v>
      </c>
      <c r="O169" s="41"/>
      <c r="P169" s="173">
        <f>O169*H169</f>
        <v>0</v>
      </c>
      <c r="Q169" s="173">
        <v>0</v>
      </c>
      <c r="R169" s="173">
        <f>Q169*H169</f>
        <v>0</v>
      </c>
      <c r="S169" s="173">
        <v>0</v>
      </c>
      <c r="T169" s="174">
        <f>S169*H169</f>
        <v>0</v>
      </c>
      <c r="AR169" s="23" t="s">
        <v>129</v>
      </c>
      <c r="AT169" s="23" t="s">
        <v>125</v>
      </c>
      <c r="AU169" s="23" t="s">
        <v>81</v>
      </c>
      <c r="AY169" s="23" t="s">
        <v>123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23" t="s">
        <v>74</v>
      </c>
      <c r="BK169" s="175">
        <f>ROUND(I169*H169,2)</f>
        <v>0</v>
      </c>
      <c r="BL169" s="23" t="s">
        <v>129</v>
      </c>
      <c r="BM169" s="23" t="s">
        <v>255</v>
      </c>
    </row>
    <row r="170" spans="2:65" s="11" customFormat="1">
      <c r="B170" s="176"/>
      <c r="D170" s="177" t="s">
        <v>131</v>
      </c>
      <c r="E170" s="178" t="s">
        <v>5</v>
      </c>
      <c r="F170" s="179" t="s">
        <v>81</v>
      </c>
      <c r="H170" s="180">
        <v>2</v>
      </c>
      <c r="I170" s="181"/>
      <c r="L170" s="176"/>
      <c r="M170" s="182"/>
      <c r="N170" s="183"/>
      <c r="O170" s="183"/>
      <c r="P170" s="183"/>
      <c r="Q170" s="183"/>
      <c r="R170" s="183"/>
      <c r="S170" s="183"/>
      <c r="T170" s="184"/>
      <c r="AT170" s="178" t="s">
        <v>131</v>
      </c>
      <c r="AU170" s="178" t="s">
        <v>81</v>
      </c>
      <c r="AV170" s="11" t="s">
        <v>81</v>
      </c>
      <c r="AW170" s="11" t="s">
        <v>34</v>
      </c>
      <c r="AX170" s="11" t="s">
        <v>70</v>
      </c>
      <c r="AY170" s="178" t="s">
        <v>123</v>
      </c>
    </row>
    <row r="171" spans="2:65" s="12" customFormat="1">
      <c r="B171" s="185"/>
      <c r="D171" s="186" t="s">
        <v>131</v>
      </c>
      <c r="E171" s="187" t="s">
        <v>5</v>
      </c>
      <c r="F171" s="188" t="s">
        <v>136</v>
      </c>
      <c r="H171" s="189">
        <v>2</v>
      </c>
      <c r="I171" s="190"/>
      <c r="L171" s="185"/>
      <c r="M171" s="191"/>
      <c r="N171" s="192"/>
      <c r="O171" s="192"/>
      <c r="P171" s="192"/>
      <c r="Q171" s="192"/>
      <c r="R171" s="192"/>
      <c r="S171" s="192"/>
      <c r="T171" s="193"/>
      <c r="AT171" s="194" t="s">
        <v>131</v>
      </c>
      <c r="AU171" s="194" t="s">
        <v>81</v>
      </c>
      <c r="AV171" s="12" t="s">
        <v>129</v>
      </c>
      <c r="AW171" s="12" t="s">
        <v>34</v>
      </c>
      <c r="AX171" s="12" t="s">
        <v>74</v>
      </c>
      <c r="AY171" s="194" t="s">
        <v>123</v>
      </c>
    </row>
    <row r="172" spans="2:65" s="1" customFormat="1" ht="22.65" customHeight="1">
      <c r="B172" s="163"/>
      <c r="C172" s="164" t="s">
        <v>256</v>
      </c>
      <c r="D172" s="164" t="s">
        <v>125</v>
      </c>
      <c r="E172" s="165" t="s">
        <v>257</v>
      </c>
      <c r="F172" s="166" t="s">
        <v>258</v>
      </c>
      <c r="G172" s="167" t="s">
        <v>239</v>
      </c>
      <c r="H172" s="168">
        <v>2</v>
      </c>
      <c r="I172" s="169"/>
      <c r="J172" s="170">
        <f>ROUND(I172*H172,2)</f>
        <v>0</v>
      </c>
      <c r="K172" s="166" t="s">
        <v>5</v>
      </c>
      <c r="L172" s="40"/>
      <c r="M172" s="171" t="s">
        <v>5</v>
      </c>
      <c r="N172" s="172" t="s">
        <v>41</v>
      </c>
      <c r="O172" s="41"/>
      <c r="P172" s="173">
        <f>O172*H172</f>
        <v>0</v>
      </c>
      <c r="Q172" s="173">
        <v>0</v>
      </c>
      <c r="R172" s="173">
        <f>Q172*H172</f>
        <v>0</v>
      </c>
      <c r="S172" s="173">
        <v>0</v>
      </c>
      <c r="T172" s="174">
        <f>S172*H172</f>
        <v>0</v>
      </c>
      <c r="AR172" s="23" t="s">
        <v>129</v>
      </c>
      <c r="AT172" s="23" t="s">
        <v>125</v>
      </c>
      <c r="AU172" s="23" t="s">
        <v>81</v>
      </c>
      <c r="AY172" s="23" t="s">
        <v>123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23" t="s">
        <v>74</v>
      </c>
      <c r="BK172" s="175">
        <f>ROUND(I172*H172,2)</f>
        <v>0</v>
      </c>
      <c r="BL172" s="23" t="s">
        <v>129</v>
      </c>
      <c r="BM172" s="23" t="s">
        <v>259</v>
      </c>
    </row>
    <row r="173" spans="2:65" s="11" customFormat="1">
      <c r="B173" s="176"/>
      <c r="D173" s="177" t="s">
        <v>131</v>
      </c>
      <c r="E173" s="178" t="s">
        <v>5</v>
      </c>
      <c r="F173" s="179" t="s">
        <v>81</v>
      </c>
      <c r="H173" s="180">
        <v>2</v>
      </c>
      <c r="I173" s="181"/>
      <c r="L173" s="176"/>
      <c r="M173" s="182"/>
      <c r="N173" s="183"/>
      <c r="O173" s="183"/>
      <c r="P173" s="183"/>
      <c r="Q173" s="183"/>
      <c r="R173" s="183"/>
      <c r="S173" s="183"/>
      <c r="T173" s="184"/>
      <c r="AT173" s="178" t="s">
        <v>131</v>
      </c>
      <c r="AU173" s="178" t="s">
        <v>81</v>
      </c>
      <c r="AV173" s="11" t="s">
        <v>81</v>
      </c>
      <c r="AW173" s="11" t="s">
        <v>34</v>
      </c>
      <c r="AX173" s="11" t="s">
        <v>70</v>
      </c>
      <c r="AY173" s="178" t="s">
        <v>123</v>
      </c>
    </row>
    <row r="174" spans="2:65" s="12" customFormat="1">
      <c r="B174" s="185"/>
      <c r="D174" s="186" t="s">
        <v>131</v>
      </c>
      <c r="E174" s="187" t="s">
        <v>5</v>
      </c>
      <c r="F174" s="188" t="s">
        <v>136</v>
      </c>
      <c r="H174" s="189">
        <v>2</v>
      </c>
      <c r="I174" s="190"/>
      <c r="L174" s="185"/>
      <c r="M174" s="191"/>
      <c r="N174" s="192"/>
      <c r="O174" s="192"/>
      <c r="P174" s="192"/>
      <c r="Q174" s="192"/>
      <c r="R174" s="192"/>
      <c r="S174" s="192"/>
      <c r="T174" s="193"/>
      <c r="AT174" s="194" t="s">
        <v>131</v>
      </c>
      <c r="AU174" s="194" t="s">
        <v>81</v>
      </c>
      <c r="AV174" s="12" t="s">
        <v>129</v>
      </c>
      <c r="AW174" s="12" t="s">
        <v>34</v>
      </c>
      <c r="AX174" s="12" t="s">
        <v>74</v>
      </c>
      <c r="AY174" s="194" t="s">
        <v>123</v>
      </c>
    </row>
    <row r="175" spans="2:65" s="1" customFormat="1" ht="22.65" customHeight="1">
      <c r="B175" s="163"/>
      <c r="C175" s="164" t="s">
        <v>260</v>
      </c>
      <c r="D175" s="164" t="s">
        <v>125</v>
      </c>
      <c r="E175" s="165" t="s">
        <v>261</v>
      </c>
      <c r="F175" s="166" t="s">
        <v>262</v>
      </c>
      <c r="G175" s="167" t="s">
        <v>239</v>
      </c>
      <c r="H175" s="168">
        <v>2</v>
      </c>
      <c r="I175" s="169"/>
      <c r="J175" s="170">
        <f>ROUND(I175*H175,2)</f>
        <v>0</v>
      </c>
      <c r="K175" s="166" t="s">
        <v>5</v>
      </c>
      <c r="L175" s="40"/>
      <c r="M175" s="171" t="s">
        <v>5</v>
      </c>
      <c r="N175" s="172" t="s">
        <v>41</v>
      </c>
      <c r="O175" s="41"/>
      <c r="P175" s="173">
        <f>O175*H175</f>
        <v>0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AR175" s="23" t="s">
        <v>129</v>
      </c>
      <c r="AT175" s="23" t="s">
        <v>125</v>
      </c>
      <c r="AU175" s="23" t="s">
        <v>81</v>
      </c>
      <c r="AY175" s="23" t="s">
        <v>123</v>
      </c>
      <c r="BE175" s="175">
        <f>IF(N175="základní",J175,0)</f>
        <v>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23" t="s">
        <v>74</v>
      </c>
      <c r="BK175" s="175">
        <f>ROUND(I175*H175,2)</f>
        <v>0</v>
      </c>
      <c r="BL175" s="23" t="s">
        <v>129</v>
      </c>
      <c r="BM175" s="23" t="s">
        <v>263</v>
      </c>
    </row>
    <row r="176" spans="2:65" s="11" customFormat="1">
      <c r="B176" s="176"/>
      <c r="D176" s="177" t="s">
        <v>131</v>
      </c>
      <c r="E176" s="178" t="s">
        <v>5</v>
      </c>
      <c r="F176" s="179" t="s">
        <v>81</v>
      </c>
      <c r="H176" s="180">
        <v>2</v>
      </c>
      <c r="I176" s="181"/>
      <c r="L176" s="176"/>
      <c r="M176" s="182"/>
      <c r="N176" s="183"/>
      <c r="O176" s="183"/>
      <c r="P176" s="183"/>
      <c r="Q176" s="183"/>
      <c r="R176" s="183"/>
      <c r="S176" s="183"/>
      <c r="T176" s="184"/>
      <c r="AT176" s="178" t="s">
        <v>131</v>
      </c>
      <c r="AU176" s="178" t="s">
        <v>81</v>
      </c>
      <c r="AV176" s="11" t="s">
        <v>81</v>
      </c>
      <c r="AW176" s="11" t="s">
        <v>34</v>
      </c>
      <c r="AX176" s="11" t="s">
        <v>70</v>
      </c>
      <c r="AY176" s="178" t="s">
        <v>123</v>
      </c>
    </row>
    <row r="177" spans="2:65" s="12" customFormat="1">
      <c r="B177" s="185"/>
      <c r="D177" s="186" t="s">
        <v>131</v>
      </c>
      <c r="E177" s="187" t="s">
        <v>5</v>
      </c>
      <c r="F177" s="188" t="s">
        <v>136</v>
      </c>
      <c r="H177" s="189">
        <v>2</v>
      </c>
      <c r="I177" s="190"/>
      <c r="L177" s="185"/>
      <c r="M177" s="191"/>
      <c r="N177" s="192"/>
      <c r="O177" s="192"/>
      <c r="P177" s="192"/>
      <c r="Q177" s="192"/>
      <c r="R177" s="192"/>
      <c r="S177" s="192"/>
      <c r="T177" s="193"/>
      <c r="AT177" s="194" t="s">
        <v>131</v>
      </c>
      <c r="AU177" s="194" t="s">
        <v>81</v>
      </c>
      <c r="AV177" s="12" t="s">
        <v>129</v>
      </c>
      <c r="AW177" s="12" t="s">
        <v>34</v>
      </c>
      <c r="AX177" s="12" t="s">
        <v>74</v>
      </c>
      <c r="AY177" s="194" t="s">
        <v>123</v>
      </c>
    </row>
    <row r="178" spans="2:65" s="1" customFormat="1" ht="22.65" customHeight="1">
      <c r="B178" s="163"/>
      <c r="C178" s="164" t="s">
        <v>264</v>
      </c>
      <c r="D178" s="164" t="s">
        <v>125</v>
      </c>
      <c r="E178" s="165" t="s">
        <v>265</v>
      </c>
      <c r="F178" s="166" t="s">
        <v>266</v>
      </c>
      <c r="G178" s="167" t="s">
        <v>239</v>
      </c>
      <c r="H178" s="168">
        <v>1</v>
      </c>
      <c r="I178" s="169"/>
      <c r="J178" s="170">
        <f>ROUND(I178*H178,2)</f>
        <v>0</v>
      </c>
      <c r="K178" s="166" t="s">
        <v>5</v>
      </c>
      <c r="L178" s="40"/>
      <c r="M178" s="171" t="s">
        <v>5</v>
      </c>
      <c r="N178" s="172" t="s">
        <v>41</v>
      </c>
      <c r="O178" s="41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AR178" s="23" t="s">
        <v>129</v>
      </c>
      <c r="AT178" s="23" t="s">
        <v>125</v>
      </c>
      <c r="AU178" s="23" t="s">
        <v>81</v>
      </c>
      <c r="AY178" s="23" t="s">
        <v>123</v>
      </c>
      <c r="BE178" s="175">
        <f>IF(N178="základní",J178,0)</f>
        <v>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23" t="s">
        <v>74</v>
      </c>
      <c r="BK178" s="175">
        <f>ROUND(I178*H178,2)</f>
        <v>0</v>
      </c>
      <c r="BL178" s="23" t="s">
        <v>129</v>
      </c>
      <c r="BM178" s="23" t="s">
        <v>267</v>
      </c>
    </row>
    <row r="179" spans="2:65" s="11" customFormat="1">
      <c r="B179" s="176"/>
      <c r="D179" s="177" t="s">
        <v>131</v>
      </c>
      <c r="E179" s="178" t="s">
        <v>5</v>
      </c>
      <c r="F179" s="179" t="s">
        <v>74</v>
      </c>
      <c r="H179" s="180">
        <v>1</v>
      </c>
      <c r="I179" s="181"/>
      <c r="L179" s="176"/>
      <c r="M179" s="182"/>
      <c r="N179" s="183"/>
      <c r="O179" s="183"/>
      <c r="P179" s="183"/>
      <c r="Q179" s="183"/>
      <c r="R179" s="183"/>
      <c r="S179" s="183"/>
      <c r="T179" s="184"/>
      <c r="AT179" s="178" t="s">
        <v>131</v>
      </c>
      <c r="AU179" s="178" t="s">
        <v>81</v>
      </c>
      <c r="AV179" s="11" t="s">
        <v>81</v>
      </c>
      <c r="AW179" s="11" t="s">
        <v>34</v>
      </c>
      <c r="AX179" s="11" t="s">
        <v>70</v>
      </c>
      <c r="AY179" s="178" t="s">
        <v>123</v>
      </c>
    </row>
    <row r="180" spans="2:65" s="12" customFormat="1">
      <c r="B180" s="185"/>
      <c r="D180" s="186" t="s">
        <v>131</v>
      </c>
      <c r="E180" s="187" t="s">
        <v>5</v>
      </c>
      <c r="F180" s="188" t="s">
        <v>136</v>
      </c>
      <c r="H180" s="189">
        <v>1</v>
      </c>
      <c r="I180" s="190"/>
      <c r="L180" s="185"/>
      <c r="M180" s="191"/>
      <c r="N180" s="192"/>
      <c r="O180" s="192"/>
      <c r="P180" s="192"/>
      <c r="Q180" s="192"/>
      <c r="R180" s="192"/>
      <c r="S180" s="192"/>
      <c r="T180" s="193"/>
      <c r="AT180" s="194" t="s">
        <v>131</v>
      </c>
      <c r="AU180" s="194" t="s">
        <v>81</v>
      </c>
      <c r="AV180" s="12" t="s">
        <v>129</v>
      </c>
      <c r="AW180" s="12" t="s">
        <v>34</v>
      </c>
      <c r="AX180" s="12" t="s">
        <v>74</v>
      </c>
      <c r="AY180" s="194" t="s">
        <v>123</v>
      </c>
    </row>
    <row r="181" spans="2:65" s="1" customFormat="1" ht="22.65" customHeight="1">
      <c r="B181" s="163"/>
      <c r="C181" s="164" t="s">
        <v>268</v>
      </c>
      <c r="D181" s="164" t="s">
        <v>125</v>
      </c>
      <c r="E181" s="165" t="s">
        <v>269</v>
      </c>
      <c r="F181" s="166" t="s">
        <v>270</v>
      </c>
      <c r="G181" s="167" t="s">
        <v>239</v>
      </c>
      <c r="H181" s="168">
        <v>1</v>
      </c>
      <c r="I181" s="169"/>
      <c r="J181" s="170">
        <f>ROUND(I181*H181,2)</f>
        <v>0</v>
      </c>
      <c r="K181" s="166" t="s">
        <v>5</v>
      </c>
      <c r="L181" s="40"/>
      <c r="M181" s="171" t="s">
        <v>5</v>
      </c>
      <c r="N181" s="172" t="s">
        <v>41</v>
      </c>
      <c r="O181" s="41"/>
      <c r="P181" s="173">
        <f>O181*H181</f>
        <v>0</v>
      </c>
      <c r="Q181" s="173">
        <v>0</v>
      </c>
      <c r="R181" s="173">
        <f>Q181*H181</f>
        <v>0</v>
      </c>
      <c r="S181" s="173">
        <v>0</v>
      </c>
      <c r="T181" s="174">
        <f>S181*H181</f>
        <v>0</v>
      </c>
      <c r="AR181" s="23" t="s">
        <v>129</v>
      </c>
      <c r="AT181" s="23" t="s">
        <v>125</v>
      </c>
      <c r="AU181" s="23" t="s">
        <v>81</v>
      </c>
      <c r="AY181" s="23" t="s">
        <v>123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23" t="s">
        <v>74</v>
      </c>
      <c r="BK181" s="175">
        <f>ROUND(I181*H181,2)</f>
        <v>0</v>
      </c>
      <c r="BL181" s="23" t="s">
        <v>129</v>
      </c>
      <c r="BM181" s="23" t="s">
        <v>271</v>
      </c>
    </row>
    <row r="182" spans="2:65" s="11" customFormat="1">
      <c r="B182" s="176"/>
      <c r="D182" s="177" t="s">
        <v>131</v>
      </c>
      <c r="E182" s="178" t="s">
        <v>5</v>
      </c>
      <c r="F182" s="179" t="s">
        <v>74</v>
      </c>
      <c r="H182" s="180">
        <v>1</v>
      </c>
      <c r="I182" s="181"/>
      <c r="L182" s="176"/>
      <c r="M182" s="182"/>
      <c r="N182" s="183"/>
      <c r="O182" s="183"/>
      <c r="P182" s="183"/>
      <c r="Q182" s="183"/>
      <c r="R182" s="183"/>
      <c r="S182" s="183"/>
      <c r="T182" s="184"/>
      <c r="AT182" s="178" t="s">
        <v>131</v>
      </c>
      <c r="AU182" s="178" t="s">
        <v>81</v>
      </c>
      <c r="AV182" s="11" t="s">
        <v>81</v>
      </c>
      <c r="AW182" s="11" t="s">
        <v>34</v>
      </c>
      <c r="AX182" s="11" t="s">
        <v>70</v>
      </c>
      <c r="AY182" s="178" t="s">
        <v>123</v>
      </c>
    </row>
    <row r="183" spans="2:65" s="12" customFormat="1">
      <c r="B183" s="185"/>
      <c r="D183" s="186" t="s">
        <v>131</v>
      </c>
      <c r="E183" s="187" t="s">
        <v>5</v>
      </c>
      <c r="F183" s="188" t="s">
        <v>136</v>
      </c>
      <c r="H183" s="189">
        <v>1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94" t="s">
        <v>131</v>
      </c>
      <c r="AU183" s="194" t="s">
        <v>81</v>
      </c>
      <c r="AV183" s="12" t="s">
        <v>129</v>
      </c>
      <c r="AW183" s="12" t="s">
        <v>34</v>
      </c>
      <c r="AX183" s="12" t="s">
        <v>74</v>
      </c>
      <c r="AY183" s="194" t="s">
        <v>123</v>
      </c>
    </row>
    <row r="184" spans="2:65" s="1" customFormat="1" ht="22.65" customHeight="1">
      <c r="B184" s="163"/>
      <c r="C184" s="164" t="s">
        <v>272</v>
      </c>
      <c r="D184" s="164" t="s">
        <v>125</v>
      </c>
      <c r="E184" s="165" t="s">
        <v>273</v>
      </c>
      <c r="F184" s="166" t="s">
        <v>274</v>
      </c>
      <c r="G184" s="167" t="s">
        <v>139</v>
      </c>
      <c r="H184" s="168">
        <v>37.299999999999997</v>
      </c>
      <c r="I184" s="169"/>
      <c r="J184" s="170">
        <f>ROUND(I184*H184,2)</f>
        <v>0</v>
      </c>
      <c r="K184" s="166" t="s">
        <v>159</v>
      </c>
      <c r="L184" s="40"/>
      <c r="M184" s="171" t="s">
        <v>5</v>
      </c>
      <c r="N184" s="172" t="s">
        <v>41</v>
      </c>
      <c r="O184" s="41"/>
      <c r="P184" s="173">
        <f>O184*H184</f>
        <v>0</v>
      </c>
      <c r="Q184" s="173">
        <v>4.0000000000000003E-5</v>
      </c>
      <c r="R184" s="173">
        <f>Q184*H184</f>
        <v>1.4920000000000001E-3</v>
      </c>
      <c r="S184" s="173">
        <v>0</v>
      </c>
      <c r="T184" s="174">
        <f>S184*H184</f>
        <v>0</v>
      </c>
      <c r="AR184" s="23" t="s">
        <v>129</v>
      </c>
      <c r="AT184" s="23" t="s">
        <v>125</v>
      </c>
      <c r="AU184" s="23" t="s">
        <v>81</v>
      </c>
      <c r="AY184" s="23" t="s">
        <v>123</v>
      </c>
      <c r="BE184" s="175">
        <f>IF(N184="základní",J184,0)</f>
        <v>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23" t="s">
        <v>74</v>
      </c>
      <c r="BK184" s="175">
        <f>ROUND(I184*H184,2)</f>
        <v>0</v>
      </c>
      <c r="BL184" s="23" t="s">
        <v>129</v>
      </c>
      <c r="BM184" s="23" t="s">
        <v>275</v>
      </c>
    </row>
    <row r="185" spans="2:65" s="11" customFormat="1">
      <c r="B185" s="176"/>
      <c r="D185" s="177" t="s">
        <v>131</v>
      </c>
      <c r="E185" s="178" t="s">
        <v>5</v>
      </c>
      <c r="F185" s="179" t="s">
        <v>276</v>
      </c>
      <c r="H185" s="180">
        <v>37.299999999999997</v>
      </c>
      <c r="I185" s="181"/>
      <c r="L185" s="176"/>
      <c r="M185" s="182"/>
      <c r="N185" s="183"/>
      <c r="O185" s="183"/>
      <c r="P185" s="183"/>
      <c r="Q185" s="183"/>
      <c r="R185" s="183"/>
      <c r="S185" s="183"/>
      <c r="T185" s="184"/>
      <c r="AT185" s="178" t="s">
        <v>131</v>
      </c>
      <c r="AU185" s="178" t="s">
        <v>81</v>
      </c>
      <c r="AV185" s="11" t="s">
        <v>81</v>
      </c>
      <c r="AW185" s="11" t="s">
        <v>34</v>
      </c>
      <c r="AX185" s="11" t="s">
        <v>70</v>
      </c>
      <c r="AY185" s="178" t="s">
        <v>123</v>
      </c>
    </row>
    <row r="186" spans="2:65" s="12" customFormat="1">
      <c r="B186" s="185"/>
      <c r="D186" s="186" t="s">
        <v>131</v>
      </c>
      <c r="E186" s="187" t="s">
        <v>5</v>
      </c>
      <c r="F186" s="188" t="s">
        <v>136</v>
      </c>
      <c r="H186" s="189">
        <v>37.299999999999997</v>
      </c>
      <c r="I186" s="190"/>
      <c r="L186" s="185"/>
      <c r="M186" s="191"/>
      <c r="N186" s="192"/>
      <c r="O186" s="192"/>
      <c r="P186" s="192"/>
      <c r="Q186" s="192"/>
      <c r="R186" s="192"/>
      <c r="S186" s="192"/>
      <c r="T186" s="193"/>
      <c r="AT186" s="194" t="s">
        <v>131</v>
      </c>
      <c r="AU186" s="194" t="s">
        <v>81</v>
      </c>
      <c r="AV186" s="12" t="s">
        <v>129</v>
      </c>
      <c r="AW186" s="12" t="s">
        <v>34</v>
      </c>
      <c r="AX186" s="12" t="s">
        <v>74</v>
      </c>
      <c r="AY186" s="194" t="s">
        <v>123</v>
      </c>
    </row>
    <row r="187" spans="2:65" s="1" customFormat="1" ht="31.65" customHeight="1">
      <c r="B187" s="163"/>
      <c r="C187" s="164" t="s">
        <v>277</v>
      </c>
      <c r="D187" s="164" t="s">
        <v>125</v>
      </c>
      <c r="E187" s="165" t="s">
        <v>278</v>
      </c>
      <c r="F187" s="166" t="s">
        <v>279</v>
      </c>
      <c r="G187" s="167" t="s">
        <v>128</v>
      </c>
      <c r="H187" s="168">
        <v>0.14799999999999999</v>
      </c>
      <c r="I187" s="169"/>
      <c r="J187" s="170">
        <f>ROUND(I187*H187,2)</f>
        <v>0</v>
      </c>
      <c r="K187" s="166" t="s">
        <v>159</v>
      </c>
      <c r="L187" s="40"/>
      <c r="M187" s="171" t="s">
        <v>5</v>
      </c>
      <c r="N187" s="172" t="s">
        <v>41</v>
      </c>
      <c r="O187" s="41"/>
      <c r="P187" s="173">
        <f>O187*H187</f>
        <v>0</v>
      </c>
      <c r="Q187" s="173">
        <v>0</v>
      </c>
      <c r="R187" s="173">
        <f>Q187*H187</f>
        <v>0</v>
      </c>
      <c r="S187" s="173">
        <v>2.2000000000000002</v>
      </c>
      <c r="T187" s="174">
        <f>S187*H187</f>
        <v>0.3256</v>
      </c>
      <c r="AR187" s="23" t="s">
        <v>129</v>
      </c>
      <c r="AT187" s="23" t="s">
        <v>125</v>
      </c>
      <c r="AU187" s="23" t="s">
        <v>81</v>
      </c>
      <c r="AY187" s="23" t="s">
        <v>123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23" t="s">
        <v>74</v>
      </c>
      <c r="BK187" s="175">
        <f>ROUND(I187*H187,2)</f>
        <v>0</v>
      </c>
      <c r="BL187" s="23" t="s">
        <v>129</v>
      </c>
      <c r="BM187" s="23" t="s">
        <v>280</v>
      </c>
    </row>
    <row r="188" spans="2:65" s="11" customFormat="1">
      <c r="B188" s="176"/>
      <c r="D188" s="177" t="s">
        <v>131</v>
      </c>
      <c r="E188" s="178" t="s">
        <v>5</v>
      </c>
      <c r="F188" s="179" t="s">
        <v>281</v>
      </c>
      <c r="H188" s="180">
        <v>4.2999999999999997E-2</v>
      </c>
      <c r="I188" s="181"/>
      <c r="L188" s="176"/>
      <c r="M188" s="182"/>
      <c r="N188" s="183"/>
      <c r="O188" s="183"/>
      <c r="P188" s="183"/>
      <c r="Q188" s="183"/>
      <c r="R188" s="183"/>
      <c r="S188" s="183"/>
      <c r="T188" s="184"/>
      <c r="AT188" s="178" t="s">
        <v>131</v>
      </c>
      <c r="AU188" s="178" t="s">
        <v>81</v>
      </c>
      <c r="AV188" s="11" t="s">
        <v>81</v>
      </c>
      <c r="AW188" s="11" t="s">
        <v>34</v>
      </c>
      <c r="AX188" s="11" t="s">
        <v>70</v>
      </c>
      <c r="AY188" s="178" t="s">
        <v>123</v>
      </c>
    </row>
    <row r="189" spans="2:65" s="11" customFormat="1">
      <c r="B189" s="176"/>
      <c r="D189" s="177" t="s">
        <v>131</v>
      </c>
      <c r="E189" s="178" t="s">
        <v>5</v>
      </c>
      <c r="F189" s="179" t="s">
        <v>282</v>
      </c>
      <c r="H189" s="180">
        <v>0.105</v>
      </c>
      <c r="I189" s="181"/>
      <c r="L189" s="176"/>
      <c r="M189" s="182"/>
      <c r="N189" s="183"/>
      <c r="O189" s="183"/>
      <c r="P189" s="183"/>
      <c r="Q189" s="183"/>
      <c r="R189" s="183"/>
      <c r="S189" s="183"/>
      <c r="T189" s="184"/>
      <c r="AT189" s="178" t="s">
        <v>131</v>
      </c>
      <c r="AU189" s="178" t="s">
        <v>81</v>
      </c>
      <c r="AV189" s="11" t="s">
        <v>81</v>
      </c>
      <c r="AW189" s="11" t="s">
        <v>34</v>
      </c>
      <c r="AX189" s="11" t="s">
        <v>70</v>
      </c>
      <c r="AY189" s="178" t="s">
        <v>123</v>
      </c>
    </row>
    <row r="190" spans="2:65" s="12" customFormat="1">
      <c r="B190" s="185"/>
      <c r="D190" s="186" t="s">
        <v>131</v>
      </c>
      <c r="E190" s="187" t="s">
        <v>5</v>
      </c>
      <c r="F190" s="188" t="s">
        <v>136</v>
      </c>
      <c r="H190" s="189">
        <v>0.14799999999999999</v>
      </c>
      <c r="I190" s="190"/>
      <c r="L190" s="185"/>
      <c r="M190" s="191"/>
      <c r="N190" s="192"/>
      <c r="O190" s="192"/>
      <c r="P190" s="192"/>
      <c r="Q190" s="192"/>
      <c r="R190" s="192"/>
      <c r="S190" s="192"/>
      <c r="T190" s="193"/>
      <c r="AT190" s="194" t="s">
        <v>131</v>
      </c>
      <c r="AU190" s="194" t="s">
        <v>81</v>
      </c>
      <c r="AV190" s="12" t="s">
        <v>129</v>
      </c>
      <c r="AW190" s="12" t="s">
        <v>34</v>
      </c>
      <c r="AX190" s="12" t="s">
        <v>74</v>
      </c>
      <c r="AY190" s="194" t="s">
        <v>123</v>
      </c>
    </row>
    <row r="191" spans="2:65" s="1" customFormat="1" ht="22.65" customHeight="1">
      <c r="B191" s="163"/>
      <c r="C191" s="164" t="s">
        <v>283</v>
      </c>
      <c r="D191" s="164" t="s">
        <v>125</v>
      </c>
      <c r="E191" s="165" t="s">
        <v>284</v>
      </c>
      <c r="F191" s="166" t="s">
        <v>285</v>
      </c>
      <c r="G191" s="167" t="s">
        <v>139</v>
      </c>
      <c r="H191" s="168">
        <v>37.299999999999997</v>
      </c>
      <c r="I191" s="169"/>
      <c r="J191" s="170">
        <f>ROUND(I191*H191,2)</f>
        <v>0</v>
      </c>
      <c r="K191" s="166" t="s">
        <v>159</v>
      </c>
      <c r="L191" s="40"/>
      <c r="M191" s="171" t="s">
        <v>5</v>
      </c>
      <c r="N191" s="172" t="s">
        <v>41</v>
      </c>
      <c r="O191" s="41"/>
      <c r="P191" s="173">
        <f>O191*H191</f>
        <v>0</v>
      </c>
      <c r="Q191" s="173">
        <v>0</v>
      </c>
      <c r="R191" s="173">
        <f>Q191*H191</f>
        <v>0</v>
      </c>
      <c r="S191" s="173">
        <v>3.5000000000000003E-2</v>
      </c>
      <c r="T191" s="174">
        <f>S191*H191</f>
        <v>1.3055000000000001</v>
      </c>
      <c r="AR191" s="23" t="s">
        <v>129</v>
      </c>
      <c r="AT191" s="23" t="s">
        <v>125</v>
      </c>
      <c r="AU191" s="23" t="s">
        <v>81</v>
      </c>
      <c r="AY191" s="23" t="s">
        <v>123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23" t="s">
        <v>74</v>
      </c>
      <c r="BK191" s="175">
        <f>ROUND(I191*H191,2)</f>
        <v>0</v>
      </c>
      <c r="BL191" s="23" t="s">
        <v>129</v>
      </c>
      <c r="BM191" s="23" t="s">
        <v>286</v>
      </c>
    </row>
    <row r="192" spans="2:65" s="11" customFormat="1">
      <c r="B192" s="176"/>
      <c r="D192" s="177" t="s">
        <v>131</v>
      </c>
      <c r="E192" s="178" t="s">
        <v>5</v>
      </c>
      <c r="F192" s="179" t="s">
        <v>276</v>
      </c>
      <c r="H192" s="180">
        <v>37.299999999999997</v>
      </c>
      <c r="I192" s="181"/>
      <c r="L192" s="176"/>
      <c r="M192" s="182"/>
      <c r="N192" s="183"/>
      <c r="O192" s="183"/>
      <c r="P192" s="183"/>
      <c r="Q192" s="183"/>
      <c r="R192" s="183"/>
      <c r="S192" s="183"/>
      <c r="T192" s="184"/>
      <c r="AT192" s="178" t="s">
        <v>131</v>
      </c>
      <c r="AU192" s="178" t="s">
        <v>81</v>
      </c>
      <c r="AV192" s="11" t="s">
        <v>81</v>
      </c>
      <c r="AW192" s="11" t="s">
        <v>34</v>
      </c>
      <c r="AX192" s="11" t="s">
        <v>70</v>
      </c>
      <c r="AY192" s="178" t="s">
        <v>123</v>
      </c>
    </row>
    <row r="193" spans="2:65" s="12" customFormat="1">
      <c r="B193" s="185"/>
      <c r="D193" s="186" t="s">
        <v>131</v>
      </c>
      <c r="E193" s="187" t="s">
        <v>5</v>
      </c>
      <c r="F193" s="188" t="s">
        <v>136</v>
      </c>
      <c r="H193" s="189">
        <v>37.299999999999997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94" t="s">
        <v>131</v>
      </c>
      <c r="AU193" s="194" t="s">
        <v>81</v>
      </c>
      <c r="AV193" s="12" t="s">
        <v>129</v>
      </c>
      <c r="AW193" s="12" t="s">
        <v>34</v>
      </c>
      <c r="AX193" s="12" t="s">
        <v>74</v>
      </c>
      <c r="AY193" s="194" t="s">
        <v>123</v>
      </c>
    </row>
    <row r="194" spans="2:65" s="1" customFormat="1" ht="22.65" customHeight="1">
      <c r="B194" s="163"/>
      <c r="C194" s="164" t="s">
        <v>287</v>
      </c>
      <c r="D194" s="164" t="s">
        <v>125</v>
      </c>
      <c r="E194" s="165" t="s">
        <v>288</v>
      </c>
      <c r="F194" s="166" t="s">
        <v>289</v>
      </c>
      <c r="G194" s="167" t="s">
        <v>139</v>
      </c>
      <c r="H194" s="168">
        <v>0.36</v>
      </c>
      <c r="I194" s="169"/>
      <c r="J194" s="170">
        <f>ROUND(I194*H194,2)</f>
        <v>0</v>
      </c>
      <c r="K194" s="166" t="s">
        <v>159</v>
      </c>
      <c r="L194" s="40"/>
      <c r="M194" s="171" t="s">
        <v>5</v>
      </c>
      <c r="N194" s="172" t="s">
        <v>41</v>
      </c>
      <c r="O194" s="41"/>
      <c r="P194" s="173">
        <f>O194*H194</f>
        <v>0</v>
      </c>
      <c r="Q194" s="173">
        <v>0</v>
      </c>
      <c r="R194" s="173">
        <f>Q194*H194</f>
        <v>0</v>
      </c>
      <c r="S194" s="173">
        <v>0.29299999999999998</v>
      </c>
      <c r="T194" s="174">
        <f>S194*H194</f>
        <v>0.10547999999999999</v>
      </c>
      <c r="AR194" s="23" t="s">
        <v>129</v>
      </c>
      <c r="AT194" s="23" t="s">
        <v>125</v>
      </c>
      <c r="AU194" s="23" t="s">
        <v>81</v>
      </c>
      <c r="AY194" s="23" t="s">
        <v>123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23" t="s">
        <v>74</v>
      </c>
      <c r="BK194" s="175">
        <f>ROUND(I194*H194,2)</f>
        <v>0</v>
      </c>
      <c r="BL194" s="23" t="s">
        <v>129</v>
      </c>
      <c r="BM194" s="23" t="s">
        <v>290</v>
      </c>
    </row>
    <row r="195" spans="2:65" s="11" customFormat="1">
      <c r="B195" s="176"/>
      <c r="D195" s="177" t="s">
        <v>131</v>
      </c>
      <c r="E195" s="178" t="s">
        <v>5</v>
      </c>
      <c r="F195" s="179" t="s">
        <v>291</v>
      </c>
      <c r="H195" s="180">
        <v>0.36</v>
      </c>
      <c r="I195" s="181"/>
      <c r="L195" s="176"/>
      <c r="M195" s="182"/>
      <c r="N195" s="183"/>
      <c r="O195" s="183"/>
      <c r="P195" s="183"/>
      <c r="Q195" s="183"/>
      <c r="R195" s="183"/>
      <c r="S195" s="183"/>
      <c r="T195" s="184"/>
      <c r="AT195" s="178" t="s">
        <v>131</v>
      </c>
      <c r="AU195" s="178" t="s">
        <v>81</v>
      </c>
      <c r="AV195" s="11" t="s">
        <v>81</v>
      </c>
      <c r="AW195" s="11" t="s">
        <v>34</v>
      </c>
      <c r="AX195" s="11" t="s">
        <v>70</v>
      </c>
      <c r="AY195" s="178" t="s">
        <v>123</v>
      </c>
    </row>
    <row r="196" spans="2:65" s="12" customFormat="1">
      <c r="B196" s="185"/>
      <c r="D196" s="186" t="s">
        <v>131</v>
      </c>
      <c r="E196" s="187" t="s">
        <v>5</v>
      </c>
      <c r="F196" s="188" t="s">
        <v>136</v>
      </c>
      <c r="H196" s="189">
        <v>0.36</v>
      </c>
      <c r="I196" s="190"/>
      <c r="L196" s="185"/>
      <c r="M196" s="191"/>
      <c r="N196" s="192"/>
      <c r="O196" s="192"/>
      <c r="P196" s="192"/>
      <c r="Q196" s="192"/>
      <c r="R196" s="192"/>
      <c r="S196" s="192"/>
      <c r="T196" s="193"/>
      <c r="AT196" s="194" t="s">
        <v>131</v>
      </c>
      <c r="AU196" s="194" t="s">
        <v>81</v>
      </c>
      <c r="AV196" s="12" t="s">
        <v>129</v>
      </c>
      <c r="AW196" s="12" t="s">
        <v>34</v>
      </c>
      <c r="AX196" s="12" t="s">
        <v>74</v>
      </c>
      <c r="AY196" s="194" t="s">
        <v>123</v>
      </c>
    </row>
    <row r="197" spans="2:65" s="1" customFormat="1" ht="22.65" customHeight="1">
      <c r="B197" s="163"/>
      <c r="C197" s="164" t="s">
        <v>292</v>
      </c>
      <c r="D197" s="164" t="s">
        <v>125</v>
      </c>
      <c r="E197" s="165" t="s">
        <v>293</v>
      </c>
      <c r="F197" s="166" t="s">
        <v>294</v>
      </c>
      <c r="G197" s="167" t="s">
        <v>295</v>
      </c>
      <c r="H197" s="168">
        <v>1</v>
      </c>
      <c r="I197" s="169"/>
      <c r="J197" s="170">
        <f>ROUND(I197*H197,2)</f>
        <v>0</v>
      </c>
      <c r="K197" s="166" t="s">
        <v>159</v>
      </c>
      <c r="L197" s="40"/>
      <c r="M197" s="171" t="s">
        <v>5</v>
      </c>
      <c r="N197" s="172" t="s">
        <v>41</v>
      </c>
      <c r="O197" s="41"/>
      <c r="P197" s="173">
        <f>O197*H197</f>
        <v>0</v>
      </c>
      <c r="Q197" s="173">
        <v>0</v>
      </c>
      <c r="R197" s="173">
        <f>Q197*H197</f>
        <v>0</v>
      </c>
      <c r="S197" s="173">
        <v>5.3999999999999999E-2</v>
      </c>
      <c r="T197" s="174">
        <f>S197*H197</f>
        <v>5.3999999999999999E-2</v>
      </c>
      <c r="AR197" s="23" t="s">
        <v>129</v>
      </c>
      <c r="AT197" s="23" t="s">
        <v>125</v>
      </c>
      <c r="AU197" s="23" t="s">
        <v>81</v>
      </c>
      <c r="AY197" s="23" t="s">
        <v>123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23" t="s">
        <v>74</v>
      </c>
      <c r="BK197" s="175">
        <f>ROUND(I197*H197,2)</f>
        <v>0</v>
      </c>
      <c r="BL197" s="23" t="s">
        <v>129</v>
      </c>
      <c r="BM197" s="23" t="s">
        <v>296</v>
      </c>
    </row>
    <row r="198" spans="2:65" s="1" customFormat="1" ht="22.65" customHeight="1">
      <c r="B198" s="163"/>
      <c r="C198" s="164" t="s">
        <v>297</v>
      </c>
      <c r="D198" s="164" t="s">
        <v>125</v>
      </c>
      <c r="E198" s="165" t="s">
        <v>298</v>
      </c>
      <c r="F198" s="166" t="s">
        <v>299</v>
      </c>
      <c r="G198" s="167" t="s">
        <v>233</v>
      </c>
      <c r="H198" s="168">
        <v>2</v>
      </c>
      <c r="I198" s="169"/>
      <c r="J198" s="170">
        <f>ROUND(I198*H198,2)</f>
        <v>0</v>
      </c>
      <c r="K198" s="166" t="s">
        <v>159</v>
      </c>
      <c r="L198" s="40"/>
      <c r="M198" s="171" t="s">
        <v>5</v>
      </c>
      <c r="N198" s="172" t="s">
        <v>41</v>
      </c>
      <c r="O198" s="41"/>
      <c r="P198" s="173">
        <f>O198*H198</f>
        <v>0</v>
      </c>
      <c r="Q198" s="173">
        <v>9.6000000000000002E-4</v>
      </c>
      <c r="R198" s="173">
        <f>Q198*H198</f>
        <v>1.92E-3</v>
      </c>
      <c r="S198" s="173">
        <v>3.1E-2</v>
      </c>
      <c r="T198" s="174">
        <f>S198*H198</f>
        <v>6.2E-2</v>
      </c>
      <c r="AR198" s="23" t="s">
        <v>129</v>
      </c>
      <c r="AT198" s="23" t="s">
        <v>125</v>
      </c>
      <c r="AU198" s="23" t="s">
        <v>81</v>
      </c>
      <c r="AY198" s="23" t="s">
        <v>123</v>
      </c>
      <c r="BE198" s="175">
        <f>IF(N198="základní",J198,0)</f>
        <v>0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23" t="s">
        <v>74</v>
      </c>
      <c r="BK198" s="175">
        <f>ROUND(I198*H198,2)</f>
        <v>0</v>
      </c>
      <c r="BL198" s="23" t="s">
        <v>129</v>
      </c>
      <c r="BM198" s="23" t="s">
        <v>300</v>
      </c>
    </row>
    <row r="199" spans="2:65" s="11" customFormat="1">
      <c r="B199" s="176"/>
      <c r="D199" s="177" t="s">
        <v>131</v>
      </c>
      <c r="E199" s="178" t="s">
        <v>5</v>
      </c>
      <c r="F199" s="179" t="s">
        <v>301</v>
      </c>
      <c r="H199" s="180">
        <v>2</v>
      </c>
      <c r="I199" s="181"/>
      <c r="L199" s="176"/>
      <c r="M199" s="182"/>
      <c r="N199" s="183"/>
      <c r="O199" s="183"/>
      <c r="P199" s="183"/>
      <c r="Q199" s="183"/>
      <c r="R199" s="183"/>
      <c r="S199" s="183"/>
      <c r="T199" s="184"/>
      <c r="AT199" s="178" t="s">
        <v>131</v>
      </c>
      <c r="AU199" s="178" t="s">
        <v>81</v>
      </c>
      <c r="AV199" s="11" t="s">
        <v>81</v>
      </c>
      <c r="AW199" s="11" t="s">
        <v>34</v>
      </c>
      <c r="AX199" s="11" t="s">
        <v>70</v>
      </c>
      <c r="AY199" s="178" t="s">
        <v>123</v>
      </c>
    </row>
    <row r="200" spans="2:65" s="12" customFormat="1">
      <c r="B200" s="185"/>
      <c r="D200" s="186" t="s">
        <v>131</v>
      </c>
      <c r="E200" s="187" t="s">
        <v>5</v>
      </c>
      <c r="F200" s="188" t="s">
        <v>136</v>
      </c>
      <c r="H200" s="189">
        <v>2</v>
      </c>
      <c r="I200" s="190"/>
      <c r="L200" s="185"/>
      <c r="M200" s="191"/>
      <c r="N200" s="192"/>
      <c r="O200" s="192"/>
      <c r="P200" s="192"/>
      <c r="Q200" s="192"/>
      <c r="R200" s="192"/>
      <c r="S200" s="192"/>
      <c r="T200" s="193"/>
      <c r="AT200" s="194" t="s">
        <v>131</v>
      </c>
      <c r="AU200" s="194" t="s">
        <v>81</v>
      </c>
      <c r="AV200" s="12" t="s">
        <v>129</v>
      </c>
      <c r="AW200" s="12" t="s">
        <v>34</v>
      </c>
      <c r="AX200" s="12" t="s">
        <v>74</v>
      </c>
      <c r="AY200" s="194" t="s">
        <v>123</v>
      </c>
    </row>
    <row r="201" spans="2:65" s="1" customFormat="1" ht="22.65" customHeight="1">
      <c r="B201" s="163"/>
      <c r="C201" s="164" t="s">
        <v>302</v>
      </c>
      <c r="D201" s="164" t="s">
        <v>125</v>
      </c>
      <c r="E201" s="165" t="s">
        <v>303</v>
      </c>
      <c r="F201" s="166" t="s">
        <v>304</v>
      </c>
      <c r="G201" s="167" t="s">
        <v>233</v>
      </c>
      <c r="H201" s="168">
        <v>0.5</v>
      </c>
      <c r="I201" s="169"/>
      <c r="J201" s="170">
        <f>ROUND(I201*H201,2)</f>
        <v>0</v>
      </c>
      <c r="K201" s="166" t="s">
        <v>159</v>
      </c>
      <c r="L201" s="40"/>
      <c r="M201" s="171" t="s">
        <v>5</v>
      </c>
      <c r="N201" s="172" t="s">
        <v>41</v>
      </c>
      <c r="O201" s="41"/>
      <c r="P201" s="173">
        <f>O201*H201</f>
        <v>0</v>
      </c>
      <c r="Q201" s="173">
        <v>1.07E-3</v>
      </c>
      <c r="R201" s="173">
        <f>Q201*H201</f>
        <v>5.3499999999999999E-4</v>
      </c>
      <c r="S201" s="173">
        <v>3.7999999999999999E-2</v>
      </c>
      <c r="T201" s="174">
        <f>S201*H201</f>
        <v>1.9E-2</v>
      </c>
      <c r="AR201" s="23" t="s">
        <v>129</v>
      </c>
      <c r="AT201" s="23" t="s">
        <v>125</v>
      </c>
      <c r="AU201" s="23" t="s">
        <v>81</v>
      </c>
      <c r="AY201" s="23" t="s">
        <v>123</v>
      </c>
      <c r="BE201" s="175">
        <f>IF(N201="základní",J201,0)</f>
        <v>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23" t="s">
        <v>74</v>
      </c>
      <c r="BK201" s="175">
        <f>ROUND(I201*H201,2)</f>
        <v>0</v>
      </c>
      <c r="BL201" s="23" t="s">
        <v>129</v>
      </c>
      <c r="BM201" s="23" t="s">
        <v>305</v>
      </c>
    </row>
    <row r="202" spans="2:65" s="11" customFormat="1">
      <c r="B202" s="176"/>
      <c r="D202" s="177" t="s">
        <v>131</v>
      </c>
      <c r="E202" s="178" t="s">
        <v>5</v>
      </c>
      <c r="F202" s="179" t="s">
        <v>306</v>
      </c>
      <c r="H202" s="180">
        <v>0.5</v>
      </c>
      <c r="I202" s="181"/>
      <c r="L202" s="176"/>
      <c r="M202" s="182"/>
      <c r="N202" s="183"/>
      <c r="O202" s="183"/>
      <c r="P202" s="183"/>
      <c r="Q202" s="183"/>
      <c r="R202" s="183"/>
      <c r="S202" s="183"/>
      <c r="T202" s="184"/>
      <c r="AT202" s="178" t="s">
        <v>131</v>
      </c>
      <c r="AU202" s="178" t="s">
        <v>81</v>
      </c>
      <c r="AV202" s="11" t="s">
        <v>81</v>
      </c>
      <c r="AW202" s="11" t="s">
        <v>34</v>
      </c>
      <c r="AX202" s="11" t="s">
        <v>70</v>
      </c>
      <c r="AY202" s="178" t="s">
        <v>123</v>
      </c>
    </row>
    <row r="203" spans="2:65" s="12" customFormat="1">
      <c r="B203" s="185"/>
      <c r="D203" s="186" t="s">
        <v>131</v>
      </c>
      <c r="E203" s="187" t="s">
        <v>5</v>
      </c>
      <c r="F203" s="188" t="s">
        <v>136</v>
      </c>
      <c r="H203" s="189">
        <v>0.5</v>
      </c>
      <c r="I203" s="190"/>
      <c r="L203" s="185"/>
      <c r="M203" s="191"/>
      <c r="N203" s="192"/>
      <c r="O203" s="192"/>
      <c r="P203" s="192"/>
      <c r="Q203" s="192"/>
      <c r="R203" s="192"/>
      <c r="S203" s="192"/>
      <c r="T203" s="193"/>
      <c r="AT203" s="194" t="s">
        <v>131</v>
      </c>
      <c r="AU203" s="194" t="s">
        <v>81</v>
      </c>
      <c r="AV203" s="12" t="s">
        <v>129</v>
      </c>
      <c r="AW203" s="12" t="s">
        <v>34</v>
      </c>
      <c r="AX203" s="12" t="s">
        <v>74</v>
      </c>
      <c r="AY203" s="194" t="s">
        <v>123</v>
      </c>
    </row>
    <row r="204" spans="2:65" s="1" customFormat="1" ht="22.65" customHeight="1">
      <c r="B204" s="163"/>
      <c r="C204" s="164" t="s">
        <v>307</v>
      </c>
      <c r="D204" s="164" t="s">
        <v>125</v>
      </c>
      <c r="E204" s="165" t="s">
        <v>308</v>
      </c>
      <c r="F204" s="166" t="s">
        <v>309</v>
      </c>
      <c r="G204" s="167" t="s">
        <v>233</v>
      </c>
      <c r="H204" s="168">
        <v>0.35</v>
      </c>
      <c r="I204" s="169"/>
      <c r="J204" s="170">
        <f>ROUND(I204*H204,2)</f>
        <v>0</v>
      </c>
      <c r="K204" s="166" t="s">
        <v>159</v>
      </c>
      <c r="L204" s="40"/>
      <c r="M204" s="171" t="s">
        <v>5</v>
      </c>
      <c r="N204" s="172" t="s">
        <v>41</v>
      </c>
      <c r="O204" s="41"/>
      <c r="P204" s="173">
        <f>O204*H204</f>
        <v>0</v>
      </c>
      <c r="Q204" s="173">
        <v>2.82E-3</v>
      </c>
      <c r="R204" s="173">
        <f>Q204*H204</f>
        <v>9.8700000000000003E-4</v>
      </c>
      <c r="S204" s="173">
        <v>0.10100000000000001</v>
      </c>
      <c r="T204" s="174">
        <f>S204*H204</f>
        <v>3.5349999999999999E-2</v>
      </c>
      <c r="AR204" s="23" t="s">
        <v>129</v>
      </c>
      <c r="AT204" s="23" t="s">
        <v>125</v>
      </c>
      <c r="AU204" s="23" t="s">
        <v>81</v>
      </c>
      <c r="AY204" s="23" t="s">
        <v>123</v>
      </c>
      <c r="BE204" s="175">
        <f>IF(N204="základní",J204,0)</f>
        <v>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23" t="s">
        <v>74</v>
      </c>
      <c r="BK204" s="175">
        <f>ROUND(I204*H204,2)</f>
        <v>0</v>
      </c>
      <c r="BL204" s="23" t="s">
        <v>129</v>
      </c>
      <c r="BM204" s="23" t="s">
        <v>310</v>
      </c>
    </row>
    <row r="205" spans="2:65" s="1" customFormat="1" ht="22.65" customHeight="1">
      <c r="B205" s="163"/>
      <c r="C205" s="164" t="s">
        <v>311</v>
      </c>
      <c r="D205" s="164" t="s">
        <v>125</v>
      </c>
      <c r="E205" s="165" t="s">
        <v>312</v>
      </c>
      <c r="F205" s="166" t="s">
        <v>313</v>
      </c>
      <c r="G205" s="167" t="s">
        <v>233</v>
      </c>
      <c r="H205" s="168">
        <v>1</v>
      </c>
      <c r="I205" s="169"/>
      <c r="J205" s="170">
        <f>ROUND(I205*H205,2)</f>
        <v>0</v>
      </c>
      <c r="K205" s="166" t="s">
        <v>159</v>
      </c>
      <c r="L205" s="40"/>
      <c r="M205" s="171" t="s">
        <v>5</v>
      </c>
      <c r="N205" s="172" t="s">
        <v>41</v>
      </c>
      <c r="O205" s="41"/>
      <c r="P205" s="173">
        <f>O205*H205</f>
        <v>0</v>
      </c>
      <c r="Q205" s="173">
        <v>3.0899999999999999E-3</v>
      </c>
      <c r="R205" s="173">
        <f>Q205*H205</f>
        <v>3.0899999999999999E-3</v>
      </c>
      <c r="S205" s="173">
        <v>0.126</v>
      </c>
      <c r="T205" s="174">
        <f>S205*H205</f>
        <v>0.126</v>
      </c>
      <c r="AR205" s="23" t="s">
        <v>129</v>
      </c>
      <c r="AT205" s="23" t="s">
        <v>125</v>
      </c>
      <c r="AU205" s="23" t="s">
        <v>81</v>
      </c>
      <c r="AY205" s="23" t="s">
        <v>123</v>
      </c>
      <c r="BE205" s="175">
        <f>IF(N205="základní",J205,0)</f>
        <v>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23" t="s">
        <v>74</v>
      </c>
      <c r="BK205" s="175">
        <f>ROUND(I205*H205,2)</f>
        <v>0</v>
      </c>
      <c r="BL205" s="23" t="s">
        <v>129</v>
      </c>
      <c r="BM205" s="23" t="s">
        <v>314</v>
      </c>
    </row>
    <row r="206" spans="2:65" s="11" customFormat="1">
      <c r="B206" s="176"/>
      <c r="D206" s="177" t="s">
        <v>131</v>
      </c>
      <c r="E206" s="178" t="s">
        <v>5</v>
      </c>
      <c r="F206" s="179" t="s">
        <v>315</v>
      </c>
      <c r="H206" s="180">
        <v>1</v>
      </c>
      <c r="I206" s="181"/>
      <c r="L206" s="176"/>
      <c r="M206" s="182"/>
      <c r="N206" s="183"/>
      <c r="O206" s="183"/>
      <c r="P206" s="183"/>
      <c r="Q206" s="183"/>
      <c r="R206" s="183"/>
      <c r="S206" s="183"/>
      <c r="T206" s="184"/>
      <c r="AT206" s="178" t="s">
        <v>131</v>
      </c>
      <c r="AU206" s="178" t="s">
        <v>81</v>
      </c>
      <c r="AV206" s="11" t="s">
        <v>81</v>
      </c>
      <c r="AW206" s="11" t="s">
        <v>34</v>
      </c>
      <c r="AX206" s="11" t="s">
        <v>70</v>
      </c>
      <c r="AY206" s="178" t="s">
        <v>123</v>
      </c>
    </row>
    <row r="207" spans="2:65" s="12" customFormat="1">
      <c r="B207" s="185"/>
      <c r="D207" s="186" t="s">
        <v>131</v>
      </c>
      <c r="E207" s="187" t="s">
        <v>5</v>
      </c>
      <c r="F207" s="188" t="s">
        <v>136</v>
      </c>
      <c r="H207" s="189">
        <v>1</v>
      </c>
      <c r="I207" s="190"/>
      <c r="L207" s="185"/>
      <c r="M207" s="191"/>
      <c r="N207" s="192"/>
      <c r="O207" s="192"/>
      <c r="P207" s="192"/>
      <c r="Q207" s="192"/>
      <c r="R207" s="192"/>
      <c r="S207" s="192"/>
      <c r="T207" s="193"/>
      <c r="AT207" s="194" t="s">
        <v>131</v>
      </c>
      <c r="AU207" s="194" t="s">
        <v>81</v>
      </c>
      <c r="AV207" s="12" t="s">
        <v>129</v>
      </c>
      <c r="AW207" s="12" t="s">
        <v>34</v>
      </c>
      <c r="AX207" s="12" t="s">
        <v>74</v>
      </c>
      <c r="AY207" s="194" t="s">
        <v>123</v>
      </c>
    </row>
    <row r="208" spans="2:65" s="1" customFormat="1" ht="22.65" customHeight="1">
      <c r="B208" s="163"/>
      <c r="C208" s="164" t="s">
        <v>316</v>
      </c>
      <c r="D208" s="164" t="s">
        <v>125</v>
      </c>
      <c r="E208" s="165" t="s">
        <v>317</v>
      </c>
      <c r="F208" s="166" t="s">
        <v>318</v>
      </c>
      <c r="G208" s="167" t="s">
        <v>233</v>
      </c>
      <c r="H208" s="168">
        <v>0.85</v>
      </c>
      <c r="I208" s="169"/>
      <c r="J208" s="170">
        <f>ROUND(I208*H208,2)</f>
        <v>0</v>
      </c>
      <c r="K208" s="166" t="s">
        <v>159</v>
      </c>
      <c r="L208" s="40"/>
      <c r="M208" s="171" t="s">
        <v>5</v>
      </c>
      <c r="N208" s="172" t="s">
        <v>41</v>
      </c>
      <c r="O208" s="41"/>
      <c r="P208" s="173">
        <f>O208*H208</f>
        <v>0</v>
      </c>
      <c r="Q208" s="173">
        <v>3.63E-3</v>
      </c>
      <c r="R208" s="173">
        <f>Q208*H208</f>
        <v>3.0854999999999997E-3</v>
      </c>
      <c r="S208" s="173">
        <v>0.19600000000000001</v>
      </c>
      <c r="T208" s="174">
        <f>S208*H208</f>
        <v>0.1666</v>
      </c>
      <c r="AR208" s="23" t="s">
        <v>129</v>
      </c>
      <c r="AT208" s="23" t="s">
        <v>125</v>
      </c>
      <c r="AU208" s="23" t="s">
        <v>81</v>
      </c>
      <c r="AY208" s="23" t="s">
        <v>123</v>
      </c>
      <c r="BE208" s="175">
        <f>IF(N208="základní",J208,0)</f>
        <v>0</v>
      </c>
      <c r="BF208" s="175">
        <f>IF(N208="snížená",J208,0)</f>
        <v>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23" t="s">
        <v>74</v>
      </c>
      <c r="BK208" s="175">
        <f>ROUND(I208*H208,2)</f>
        <v>0</v>
      </c>
      <c r="BL208" s="23" t="s">
        <v>129</v>
      </c>
      <c r="BM208" s="23" t="s">
        <v>319</v>
      </c>
    </row>
    <row r="209" spans="2:65" s="11" customFormat="1">
      <c r="B209" s="176"/>
      <c r="D209" s="177" t="s">
        <v>131</v>
      </c>
      <c r="E209" s="178" t="s">
        <v>5</v>
      </c>
      <c r="F209" s="179" t="s">
        <v>320</v>
      </c>
      <c r="H209" s="180">
        <v>0.85</v>
      </c>
      <c r="I209" s="181"/>
      <c r="L209" s="176"/>
      <c r="M209" s="182"/>
      <c r="N209" s="183"/>
      <c r="O209" s="183"/>
      <c r="P209" s="183"/>
      <c r="Q209" s="183"/>
      <c r="R209" s="183"/>
      <c r="S209" s="183"/>
      <c r="T209" s="184"/>
      <c r="AT209" s="178" t="s">
        <v>131</v>
      </c>
      <c r="AU209" s="178" t="s">
        <v>81</v>
      </c>
      <c r="AV209" s="11" t="s">
        <v>81</v>
      </c>
      <c r="AW209" s="11" t="s">
        <v>34</v>
      </c>
      <c r="AX209" s="11" t="s">
        <v>70</v>
      </c>
      <c r="AY209" s="178" t="s">
        <v>123</v>
      </c>
    </row>
    <row r="210" spans="2:65" s="12" customFormat="1">
      <c r="B210" s="185"/>
      <c r="D210" s="186" t="s">
        <v>131</v>
      </c>
      <c r="E210" s="187" t="s">
        <v>5</v>
      </c>
      <c r="F210" s="188" t="s">
        <v>136</v>
      </c>
      <c r="H210" s="189">
        <v>0.85</v>
      </c>
      <c r="I210" s="190"/>
      <c r="L210" s="185"/>
      <c r="M210" s="191"/>
      <c r="N210" s="192"/>
      <c r="O210" s="192"/>
      <c r="P210" s="192"/>
      <c r="Q210" s="192"/>
      <c r="R210" s="192"/>
      <c r="S210" s="192"/>
      <c r="T210" s="193"/>
      <c r="AT210" s="194" t="s">
        <v>131</v>
      </c>
      <c r="AU210" s="194" t="s">
        <v>81</v>
      </c>
      <c r="AV210" s="12" t="s">
        <v>129</v>
      </c>
      <c r="AW210" s="12" t="s">
        <v>34</v>
      </c>
      <c r="AX210" s="12" t="s">
        <v>74</v>
      </c>
      <c r="AY210" s="194" t="s">
        <v>123</v>
      </c>
    </row>
    <row r="211" spans="2:65" s="1" customFormat="1" ht="22.65" customHeight="1">
      <c r="B211" s="163"/>
      <c r="C211" s="164" t="s">
        <v>321</v>
      </c>
      <c r="D211" s="164" t="s">
        <v>125</v>
      </c>
      <c r="E211" s="165" t="s">
        <v>322</v>
      </c>
      <c r="F211" s="166" t="s">
        <v>323</v>
      </c>
      <c r="G211" s="167" t="s">
        <v>233</v>
      </c>
      <c r="H211" s="168">
        <v>0.7</v>
      </c>
      <c r="I211" s="169"/>
      <c r="J211" s="170">
        <f>ROUND(I211*H211,2)</f>
        <v>0</v>
      </c>
      <c r="K211" s="166" t="s">
        <v>159</v>
      </c>
      <c r="L211" s="40"/>
      <c r="M211" s="171" t="s">
        <v>5</v>
      </c>
      <c r="N211" s="172" t="s">
        <v>41</v>
      </c>
      <c r="O211" s="41"/>
      <c r="P211" s="173">
        <f>O211*H211</f>
        <v>0</v>
      </c>
      <c r="Q211" s="173">
        <v>4.7699999999999999E-3</v>
      </c>
      <c r="R211" s="173">
        <f>Q211*H211</f>
        <v>3.339E-3</v>
      </c>
      <c r="S211" s="173">
        <v>0.38400000000000001</v>
      </c>
      <c r="T211" s="174">
        <f>S211*H211</f>
        <v>0.26879999999999998</v>
      </c>
      <c r="AR211" s="23" t="s">
        <v>129</v>
      </c>
      <c r="AT211" s="23" t="s">
        <v>125</v>
      </c>
      <c r="AU211" s="23" t="s">
        <v>81</v>
      </c>
      <c r="AY211" s="23" t="s">
        <v>123</v>
      </c>
      <c r="BE211" s="175">
        <f>IF(N211="základní",J211,0)</f>
        <v>0</v>
      </c>
      <c r="BF211" s="175">
        <f>IF(N211="snížená",J211,0)</f>
        <v>0</v>
      </c>
      <c r="BG211" s="175">
        <f>IF(N211="zákl. přenesená",J211,0)</f>
        <v>0</v>
      </c>
      <c r="BH211" s="175">
        <f>IF(N211="sníž. přenesená",J211,0)</f>
        <v>0</v>
      </c>
      <c r="BI211" s="175">
        <f>IF(N211="nulová",J211,0)</f>
        <v>0</v>
      </c>
      <c r="BJ211" s="23" t="s">
        <v>74</v>
      </c>
      <c r="BK211" s="175">
        <f>ROUND(I211*H211,2)</f>
        <v>0</v>
      </c>
      <c r="BL211" s="23" t="s">
        <v>129</v>
      </c>
      <c r="BM211" s="23" t="s">
        <v>324</v>
      </c>
    </row>
    <row r="212" spans="2:65" s="1" customFormat="1" ht="22.65" customHeight="1">
      <c r="B212" s="163"/>
      <c r="C212" s="164" t="s">
        <v>325</v>
      </c>
      <c r="D212" s="164" t="s">
        <v>125</v>
      </c>
      <c r="E212" s="165" t="s">
        <v>326</v>
      </c>
      <c r="F212" s="166" t="s">
        <v>327</v>
      </c>
      <c r="G212" s="167" t="s">
        <v>139</v>
      </c>
      <c r="H212" s="168">
        <v>37.299999999999997</v>
      </c>
      <c r="I212" s="169"/>
      <c r="J212" s="170">
        <f>ROUND(I212*H212,2)</f>
        <v>0</v>
      </c>
      <c r="K212" s="166" t="s">
        <v>159</v>
      </c>
      <c r="L212" s="40"/>
      <c r="M212" s="171" t="s">
        <v>5</v>
      </c>
      <c r="N212" s="172" t="s">
        <v>41</v>
      </c>
      <c r="O212" s="41"/>
      <c r="P212" s="173">
        <f>O212*H212</f>
        <v>0</v>
      </c>
      <c r="Q212" s="173">
        <v>0</v>
      </c>
      <c r="R212" s="173">
        <f>Q212*H212</f>
        <v>0</v>
      </c>
      <c r="S212" s="173">
        <v>0.01</v>
      </c>
      <c r="T212" s="174">
        <f>S212*H212</f>
        <v>0.373</v>
      </c>
      <c r="AR212" s="23" t="s">
        <v>129</v>
      </c>
      <c r="AT212" s="23" t="s">
        <v>125</v>
      </c>
      <c r="AU212" s="23" t="s">
        <v>81</v>
      </c>
      <c r="AY212" s="23" t="s">
        <v>123</v>
      </c>
      <c r="BE212" s="175">
        <f>IF(N212="základní",J212,0)</f>
        <v>0</v>
      </c>
      <c r="BF212" s="175">
        <f>IF(N212="snížená",J212,0)</f>
        <v>0</v>
      </c>
      <c r="BG212" s="175">
        <f>IF(N212="zákl. přenesená",J212,0)</f>
        <v>0</v>
      </c>
      <c r="BH212" s="175">
        <f>IF(N212="sníž. přenesená",J212,0)</f>
        <v>0</v>
      </c>
      <c r="BI212" s="175">
        <f>IF(N212="nulová",J212,0)</f>
        <v>0</v>
      </c>
      <c r="BJ212" s="23" t="s">
        <v>74</v>
      </c>
      <c r="BK212" s="175">
        <f>ROUND(I212*H212,2)</f>
        <v>0</v>
      </c>
      <c r="BL212" s="23" t="s">
        <v>129</v>
      </c>
      <c r="BM212" s="23" t="s">
        <v>328</v>
      </c>
    </row>
    <row r="213" spans="2:65" s="11" customFormat="1">
      <c r="B213" s="176"/>
      <c r="D213" s="177" t="s">
        <v>131</v>
      </c>
      <c r="E213" s="178" t="s">
        <v>5</v>
      </c>
      <c r="F213" s="179" t="s">
        <v>276</v>
      </c>
      <c r="H213" s="180">
        <v>37.299999999999997</v>
      </c>
      <c r="I213" s="181"/>
      <c r="L213" s="176"/>
      <c r="M213" s="182"/>
      <c r="N213" s="183"/>
      <c r="O213" s="183"/>
      <c r="P213" s="183"/>
      <c r="Q213" s="183"/>
      <c r="R213" s="183"/>
      <c r="S213" s="183"/>
      <c r="T213" s="184"/>
      <c r="AT213" s="178" t="s">
        <v>131</v>
      </c>
      <c r="AU213" s="178" t="s">
        <v>81</v>
      </c>
      <c r="AV213" s="11" t="s">
        <v>81</v>
      </c>
      <c r="AW213" s="11" t="s">
        <v>34</v>
      </c>
      <c r="AX213" s="11" t="s">
        <v>70</v>
      </c>
      <c r="AY213" s="178" t="s">
        <v>123</v>
      </c>
    </row>
    <row r="214" spans="2:65" s="12" customFormat="1">
      <c r="B214" s="185"/>
      <c r="D214" s="186" t="s">
        <v>131</v>
      </c>
      <c r="E214" s="187" t="s">
        <v>5</v>
      </c>
      <c r="F214" s="188" t="s">
        <v>136</v>
      </c>
      <c r="H214" s="189">
        <v>37.299999999999997</v>
      </c>
      <c r="I214" s="190"/>
      <c r="L214" s="185"/>
      <c r="M214" s="191"/>
      <c r="N214" s="192"/>
      <c r="O214" s="192"/>
      <c r="P214" s="192"/>
      <c r="Q214" s="192"/>
      <c r="R214" s="192"/>
      <c r="S214" s="192"/>
      <c r="T214" s="193"/>
      <c r="AT214" s="194" t="s">
        <v>131</v>
      </c>
      <c r="AU214" s="194" t="s">
        <v>81</v>
      </c>
      <c r="AV214" s="12" t="s">
        <v>129</v>
      </c>
      <c r="AW214" s="12" t="s">
        <v>34</v>
      </c>
      <c r="AX214" s="12" t="s">
        <v>74</v>
      </c>
      <c r="AY214" s="194" t="s">
        <v>123</v>
      </c>
    </row>
    <row r="215" spans="2:65" s="1" customFormat="1" ht="22.65" customHeight="1">
      <c r="B215" s="163"/>
      <c r="C215" s="164" t="s">
        <v>329</v>
      </c>
      <c r="D215" s="164" t="s">
        <v>125</v>
      </c>
      <c r="E215" s="165" t="s">
        <v>330</v>
      </c>
      <c r="F215" s="166" t="s">
        <v>331</v>
      </c>
      <c r="G215" s="167" t="s">
        <v>139</v>
      </c>
      <c r="H215" s="168">
        <v>80.87</v>
      </c>
      <c r="I215" s="169"/>
      <c r="J215" s="170">
        <f>ROUND(I215*H215,2)</f>
        <v>0</v>
      </c>
      <c r="K215" s="166" t="s">
        <v>159</v>
      </c>
      <c r="L215" s="40"/>
      <c r="M215" s="171" t="s">
        <v>5</v>
      </c>
      <c r="N215" s="172" t="s">
        <v>41</v>
      </c>
      <c r="O215" s="41"/>
      <c r="P215" s="173">
        <f>O215*H215</f>
        <v>0</v>
      </c>
      <c r="Q215" s="173">
        <v>0</v>
      </c>
      <c r="R215" s="173">
        <f>Q215*H215</f>
        <v>0</v>
      </c>
      <c r="S215" s="173">
        <v>0.01</v>
      </c>
      <c r="T215" s="174">
        <f>S215*H215</f>
        <v>0.80870000000000009</v>
      </c>
      <c r="AR215" s="23" t="s">
        <v>129</v>
      </c>
      <c r="AT215" s="23" t="s">
        <v>125</v>
      </c>
      <c r="AU215" s="23" t="s">
        <v>81</v>
      </c>
      <c r="AY215" s="23" t="s">
        <v>123</v>
      </c>
      <c r="BE215" s="175">
        <f>IF(N215="základní",J215,0)</f>
        <v>0</v>
      </c>
      <c r="BF215" s="175">
        <f>IF(N215="snížená",J215,0)</f>
        <v>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23" t="s">
        <v>74</v>
      </c>
      <c r="BK215" s="175">
        <f>ROUND(I215*H215,2)</f>
        <v>0</v>
      </c>
      <c r="BL215" s="23" t="s">
        <v>129</v>
      </c>
      <c r="BM215" s="23" t="s">
        <v>332</v>
      </c>
    </row>
    <row r="216" spans="2:65" s="11" customFormat="1">
      <c r="B216" s="176"/>
      <c r="D216" s="177" t="s">
        <v>131</v>
      </c>
      <c r="E216" s="178" t="s">
        <v>5</v>
      </c>
      <c r="F216" s="179" t="s">
        <v>333</v>
      </c>
      <c r="H216" s="180">
        <v>112.563</v>
      </c>
      <c r="I216" s="181"/>
      <c r="L216" s="176"/>
      <c r="M216" s="182"/>
      <c r="N216" s="183"/>
      <c r="O216" s="183"/>
      <c r="P216" s="183"/>
      <c r="Q216" s="183"/>
      <c r="R216" s="183"/>
      <c r="S216" s="183"/>
      <c r="T216" s="184"/>
      <c r="AT216" s="178" t="s">
        <v>131</v>
      </c>
      <c r="AU216" s="178" t="s">
        <v>81</v>
      </c>
      <c r="AV216" s="11" t="s">
        <v>81</v>
      </c>
      <c r="AW216" s="11" t="s">
        <v>34</v>
      </c>
      <c r="AX216" s="11" t="s">
        <v>70</v>
      </c>
      <c r="AY216" s="178" t="s">
        <v>123</v>
      </c>
    </row>
    <row r="217" spans="2:65" s="11" customFormat="1">
      <c r="B217" s="176"/>
      <c r="D217" s="177" t="s">
        <v>131</v>
      </c>
      <c r="E217" s="178" t="s">
        <v>5</v>
      </c>
      <c r="F217" s="179" t="s">
        <v>334</v>
      </c>
      <c r="H217" s="180">
        <v>-3.3650000000000002</v>
      </c>
      <c r="I217" s="181"/>
      <c r="L217" s="176"/>
      <c r="M217" s="182"/>
      <c r="N217" s="183"/>
      <c r="O217" s="183"/>
      <c r="P217" s="183"/>
      <c r="Q217" s="183"/>
      <c r="R217" s="183"/>
      <c r="S217" s="183"/>
      <c r="T217" s="184"/>
      <c r="AT217" s="178" t="s">
        <v>131</v>
      </c>
      <c r="AU217" s="178" t="s">
        <v>81</v>
      </c>
      <c r="AV217" s="11" t="s">
        <v>81</v>
      </c>
      <c r="AW217" s="11" t="s">
        <v>34</v>
      </c>
      <c r="AX217" s="11" t="s">
        <v>70</v>
      </c>
      <c r="AY217" s="178" t="s">
        <v>123</v>
      </c>
    </row>
    <row r="218" spans="2:65" s="13" customFormat="1">
      <c r="B218" s="198"/>
      <c r="D218" s="177" t="s">
        <v>131</v>
      </c>
      <c r="E218" s="199" t="s">
        <v>5</v>
      </c>
      <c r="F218" s="200" t="s">
        <v>335</v>
      </c>
      <c r="H218" s="201" t="s">
        <v>5</v>
      </c>
      <c r="I218" s="202"/>
      <c r="L218" s="198"/>
      <c r="M218" s="203"/>
      <c r="N218" s="204"/>
      <c r="O218" s="204"/>
      <c r="P218" s="204"/>
      <c r="Q218" s="204"/>
      <c r="R218" s="204"/>
      <c r="S218" s="204"/>
      <c r="T218" s="205"/>
      <c r="AT218" s="201" t="s">
        <v>131</v>
      </c>
      <c r="AU218" s="201" t="s">
        <v>81</v>
      </c>
      <c r="AV218" s="13" t="s">
        <v>74</v>
      </c>
      <c r="AW218" s="13" t="s">
        <v>34</v>
      </c>
      <c r="AX218" s="13" t="s">
        <v>70</v>
      </c>
      <c r="AY218" s="201" t="s">
        <v>123</v>
      </c>
    </row>
    <row r="219" spans="2:65" s="11" customFormat="1">
      <c r="B219" s="176"/>
      <c r="D219" s="177" t="s">
        <v>131</v>
      </c>
      <c r="E219" s="178" t="s">
        <v>5</v>
      </c>
      <c r="F219" s="179" t="s">
        <v>336</v>
      </c>
      <c r="H219" s="180">
        <v>-28.327999999999999</v>
      </c>
      <c r="I219" s="181"/>
      <c r="L219" s="176"/>
      <c r="M219" s="182"/>
      <c r="N219" s="183"/>
      <c r="O219" s="183"/>
      <c r="P219" s="183"/>
      <c r="Q219" s="183"/>
      <c r="R219" s="183"/>
      <c r="S219" s="183"/>
      <c r="T219" s="184"/>
      <c r="AT219" s="178" t="s">
        <v>131</v>
      </c>
      <c r="AU219" s="178" t="s">
        <v>81</v>
      </c>
      <c r="AV219" s="11" t="s">
        <v>81</v>
      </c>
      <c r="AW219" s="11" t="s">
        <v>34</v>
      </c>
      <c r="AX219" s="11" t="s">
        <v>70</v>
      </c>
      <c r="AY219" s="178" t="s">
        <v>123</v>
      </c>
    </row>
    <row r="220" spans="2:65" s="12" customFormat="1">
      <c r="B220" s="185"/>
      <c r="D220" s="186" t="s">
        <v>131</v>
      </c>
      <c r="E220" s="187" t="s">
        <v>5</v>
      </c>
      <c r="F220" s="188" t="s">
        <v>136</v>
      </c>
      <c r="H220" s="189">
        <v>80.87</v>
      </c>
      <c r="I220" s="190"/>
      <c r="L220" s="185"/>
      <c r="M220" s="191"/>
      <c r="N220" s="192"/>
      <c r="O220" s="192"/>
      <c r="P220" s="192"/>
      <c r="Q220" s="192"/>
      <c r="R220" s="192"/>
      <c r="S220" s="192"/>
      <c r="T220" s="193"/>
      <c r="AT220" s="194" t="s">
        <v>131</v>
      </c>
      <c r="AU220" s="194" t="s">
        <v>81</v>
      </c>
      <c r="AV220" s="12" t="s">
        <v>129</v>
      </c>
      <c r="AW220" s="12" t="s">
        <v>34</v>
      </c>
      <c r="AX220" s="12" t="s">
        <v>74</v>
      </c>
      <c r="AY220" s="194" t="s">
        <v>123</v>
      </c>
    </row>
    <row r="221" spans="2:65" s="1" customFormat="1" ht="22.65" customHeight="1">
      <c r="B221" s="163"/>
      <c r="C221" s="164" t="s">
        <v>337</v>
      </c>
      <c r="D221" s="164" t="s">
        <v>125</v>
      </c>
      <c r="E221" s="165" t="s">
        <v>338</v>
      </c>
      <c r="F221" s="166" t="s">
        <v>339</v>
      </c>
      <c r="G221" s="167" t="s">
        <v>139</v>
      </c>
      <c r="H221" s="168">
        <v>28.327999999999999</v>
      </c>
      <c r="I221" s="169"/>
      <c r="J221" s="170">
        <f>ROUND(I221*H221,2)</f>
        <v>0</v>
      </c>
      <c r="K221" s="166" t="s">
        <v>159</v>
      </c>
      <c r="L221" s="40"/>
      <c r="M221" s="171" t="s">
        <v>5</v>
      </c>
      <c r="N221" s="172" t="s">
        <v>41</v>
      </c>
      <c r="O221" s="41"/>
      <c r="P221" s="173">
        <f>O221*H221</f>
        <v>0</v>
      </c>
      <c r="Q221" s="173">
        <v>0</v>
      </c>
      <c r="R221" s="173">
        <f>Q221*H221</f>
        <v>0</v>
      </c>
      <c r="S221" s="173">
        <v>6.8000000000000005E-2</v>
      </c>
      <c r="T221" s="174">
        <f>S221*H221</f>
        <v>1.926304</v>
      </c>
      <c r="AR221" s="23" t="s">
        <v>129</v>
      </c>
      <c r="AT221" s="23" t="s">
        <v>125</v>
      </c>
      <c r="AU221" s="23" t="s">
        <v>81</v>
      </c>
      <c r="AY221" s="23" t="s">
        <v>123</v>
      </c>
      <c r="BE221" s="175">
        <f>IF(N221="základní",J221,0)</f>
        <v>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23" t="s">
        <v>74</v>
      </c>
      <c r="BK221" s="175">
        <f>ROUND(I221*H221,2)</f>
        <v>0</v>
      </c>
      <c r="BL221" s="23" t="s">
        <v>129</v>
      </c>
      <c r="BM221" s="23" t="s">
        <v>340</v>
      </c>
    </row>
    <row r="222" spans="2:65" s="11" customFormat="1">
      <c r="B222" s="176"/>
      <c r="D222" s="177" t="s">
        <v>131</v>
      </c>
      <c r="E222" s="178" t="s">
        <v>5</v>
      </c>
      <c r="F222" s="179" t="s">
        <v>341</v>
      </c>
      <c r="H222" s="180">
        <v>13.579000000000001</v>
      </c>
      <c r="I222" s="181"/>
      <c r="L222" s="176"/>
      <c r="M222" s="182"/>
      <c r="N222" s="183"/>
      <c r="O222" s="183"/>
      <c r="P222" s="183"/>
      <c r="Q222" s="183"/>
      <c r="R222" s="183"/>
      <c r="S222" s="183"/>
      <c r="T222" s="184"/>
      <c r="AT222" s="178" t="s">
        <v>131</v>
      </c>
      <c r="AU222" s="178" t="s">
        <v>81</v>
      </c>
      <c r="AV222" s="11" t="s">
        <v>81</v>
      </c>
      <c r="AW222" s="11" t="s">
        <v>34</v>
      </c>
      <c r="AX222" s="11" t="s">
        <v>70</v>
      </c>
      <c r="AY222" s="178" t="s">
        <v>123</v>
      </c>
    </row>
    <row r="223" spans="2:65" s="11" customFormat="1">
      <c r="B223" s="176"/>
      <c r="D223" s="177" t="s">
        <v>131</v>
      </c>
      <c r="E223" s="178" t="s">
        <v>5</v>
      </c>
      <c r="F223" s="179" t="s">
        <v>342</v>
      </c>
      <c r="H223" s="180">
        <v>14.749000000000001</v>
      </c>
      <c r="I223" s="181"/>
      <c r="L223" s="176"/>
      <c r="M223" s="182"/>
      <c r="N223" s="183"/>
      <c r="O223" s="183"/>
      <c r="P223" s="183"/>
      <c r="Q223" s="183"/>
      <c r="R223" s="183"/>
      <c r="S223" s="183"/>
      <c r="T223" s="184"/>
      <c r="AT223" s="178" t="s">
        <v>131</v>
      </c>
      <c r="AU223" s="178" t="s">
        <v>81</v>
      </c>
      <c r="AV223" s="11" t="s">
        <v>81</v>
      </c>
      <c r="AW223" s="11" t="s">
        <v>34</v>
      </c>
      <c r="AX223" s="11" t="s">
        <v>70</v>
      </c>
      <c r="AY223" s="178" t="s">
        <v>123</v>
      </c>
    </row>
    <row r="224" spans="2:65" s="12" customFormat="1">
      <c r="B224" s="185"/>
      <c r="D224" s="177" t="s">
        <v>131</v>
      </c>
      <c r="E224" s="195" t="s">
        <v>5</v>
      </c>
      <c r="F224" s="196" t="s">
        <v>136</v>
      </c>
      <c r="H224" s="197">
        <v>28.327999999999999</v>
      </c>
      <c r="I224" s="190"/>
      <c r="L224" s="185"/>
      <c r="M224" s="191"/>
      <c r="N224" s="192"/>
      <c r="O224" s="192"/>
      <c r="P224" s="192"/>
      <c r="Q224" s="192"/>
      <c r="R224" s="192"/>
      <c r="S224" s="192"/>
      <c r="T224" s="193"/>
      <c r="AT224" s="194" t="s">
        <v>131</v>
      </c>
      <c r="AU224" s="194" t="s">
        <v>81</v>
      </c>
      <c r="AV224" s="12" t="s">
        <v>129</v>
      </c>
      <c r="AW224" s="12" t="s">
        <v>34</v>
      </c>
      <c r="AX224" s="12" t="s">
        <v>74</v>
      </c>
      <c r="AY224" s="194" t="s">
        <v>123</v>
      </c>
    </row>
    <row r="225" spans="2:65" s="10" customFormat="1" ht="29.75" customHeight="1">
      <c r="B225" s="149"/>
      <c r="D225" s="160" t="s">
        <v>69</v>
      </c>
      <c r="E225" s="161" t="s">
        <v>343</v>
      </c>
      <c r="F225" s="161" t="s">
        <v>344</v>
      </c>
      <c r="I225" s="152"/>
      <c r="J225" s="162">
        <f>BK225</f>
        <v>0</v>
      </c>
      <c r="L225" s="149"/>
      <c r="M225" s="154"/>
      <c r="N225" s="155"/>
      <c r="O225" s="155"/>
      <c r="P225" s="156">
        <f>SUM(P226:P234)</f>
        <v>0</v>
      </c>
      <c r="Q225" s="155"/>
      <c r="R225" s="156">
        <f>SUM(R226:R234)</f>
        <v>0</v>
      </c>
      <c r="S225" s="155"/>
      <c r="T225" s="157">
        <f>SUM(T226:T234)</f>
        <v>0</v>
      </c>
      <c r="AR225" s="150" t="s">
        <v>74</v>
      </c>
      <c r="AT225" s="158" t="s">
        <v>69</v>
      </c>
      <c r="AU225" s="158" t="s">
        <v>74</v>
      </c>
      <c r="AY225" s="150" t="s">
        <v>123</v>
      </c>
      <c r="BK225" s="159">
        <f>SUM(BK226:BK234)</f>
        <v>0</v>
      </c>
    </row>
    <row r="226" spans="2:65" s="1" customFormat="1" ht="22.65" customHeight="1">
      <c r="B226" s="163"/>
      <c r="C226" s="164" t="s">
        <v>345</v>
      </c>
      <c r="D226" s="164" t="s">
        <v>125</v>
      </c>
      <c r="E226" s="165" t="s">
        <v>346</v>
      </c>
      <c r="F226" s="166" t="s">
        <v>347</v>
      </c>
      <c r="G226" s="167" t="s">
        <v>152</v>
      </c>
      <c r="H226" s="168">
        <v>5.5759999999999996</v>
      </c>
      <c r="I226" s="169"/>
      <c r="J226" s="170">
        <f>ROUND(I226*H226,2)</f>
        <v>0</v>
      </c>
      <c r="K226" s="166" t="s">
        <v>159</v>
      </c>
      <c r="L226" s="40"/>
      <c r="M226" s="171" t="s">
        <v>5</v>
      </c>
      <c r="N226" s="172" t="s">
        <v>41</v>
      </c>
      <c r="O226" s="41"/>
      <c r="P226" s="173">
        <f>O226*H226</f>
        <v>0</v>
      </c>
      <c r="Q226" s="173">
        <v>0</v>
      </c>
      <c r="R226" s="173">
        <f>Q226*H226</f>
        <v>0</v>
      </c>
      <c r="S226" s="173">
        <v>0</v>
      </c>
      <c r="T226" s="174">
        <f>S226*H226</f>
        <v>0</v>
      </c>
      <c r="AR226" s="23" t="s">
        <v>129</v>
      </c>
      <c r="AT226" s="23" t="s">
        <v>125</v>
      </c>
      <c r="AU226" s="23" t="s">
        <v>81</v>
      </c>
      <c r="AY226" s="23" t="s">
        <v>123</v>
      </c>
      <c r="BE226" s="175">
        <f>IF(N226="základní",J226,0)</f>
        <v>0</v>
      </c>
      <c r="BF226" s="175">
        <f>IF(N226="snížená",J226,0)</f>
        <v>0</v>
      </c>
      <c r="BG226" s="175">
        <f>IF(N226="zákl. přenesená",J226,0)</f>
        <v>0</v>
      </c>
      <c r="BH226" s="175">
        <f>IF(N226="sníž. přenesená",J226,0)</f>
        <v>0</v>
      </c>
      <c r="BI226" s="175">
        <f>IF(N226="nulová",J226,0)</f>
        <v>0</v>
      </c>
      <c r="BJ226" s="23" t="s">
        <v>74</v>
      </c>
      <c r="BK226" s="175">
        <f>ROUND(I226*H226,2)</f>
        <v>0</v>
      </c>
      <c r="BL226" s="23" t="s">
        <v>129</v>
      </c>
      <c r="BM226" s="23" t="s">
        <v>348</v>
      </c>
    </row>
    <row r="227" spans="2:65" s="1" customFormat="1" ht="31.65" customHeight="1">
      <c r="B227" s="163"/>
      <c r="C227" s="164" t="s">
        <v>349</v>
      </c>
      <c r="D227" s="164" t="s">
        <v>125</v>
      </c>
      <c r="E227" s="165" t="s">
        <v>350</v>
      </c>
      <c r="F227" s="166" t="s">
        <v>351</v>
      </c>
      <c r="G227" s="167" t="s">
        <v>152</v>
      </c>
      <c r="H227" s="168">
        <v>27.88</v>
      </c>
      <c r="I227" s="169"/>
      <c r="J227" s="170">
        <f>ROUND(I227*H227,2)</f>
        <v>0</v>
      </c>
      <c r="K227" s="166" t="s">
        <v>159</v>
      </c>
      <c r="L227" s="40"/>
      <c r="M227" s="171" t="s">
        <v>5</v>
      </c>
      <c r="N227" s="172" t="s">
        <v>41</v>
      </c>
      <c r="O227" s="41"/>
      <c r="P227" s="173">
        <f>O227*H227</f>
        <v>0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AR227" s="23" t="s">
        <v>129</v>
      </c>
      <c r="AT227" s="23" t="s">
        <v>125</v>
      </c>
      <c r="AU227" s="23" t="s">
        <v>81</v>
      </c>
      <c r="AY227" s="23" t="s">
        <v>123</v>
      </c>
      <c r="BE227" s="175">
        <f>IF(N227="základní",J227,0)</f>
        <v>0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23" t="s">
        <v>74</v>
      </c>
      <c r="BK227" s="175">
        <f>ROUND(I227*H227,2)</f>
        <v>0</v>
      </c>
      <c r="BL227" s="23" t="s">
        <v>129</v>
      </c>
      <c r="BM227" s="23" t="s">
        <v>352</v>
      </c>
    </row>
    <row r="228" spans="2:65" s="11" customFormat="1">
      <c r="B228" s="176"/>
      <c r="D228" s="186" t="s">
        <v>131</v>
      </c>
      <c r="F228" s="206" t="s">
        <v>353</v>
      </c>
      <c r="H228" s="207">
        <v>27.88</v>
      </c>
      <c r="I228" s="181"/>
      <c r="L228" s="176"/>
      <c r="M228" s="182"/>
      <c r="N228" s="183"/>
      <c r="O228" s="183"/>
      <c r="P228" s="183"/>
      <c r="Q228" s="183"/>
      <c r="R228" s="183"/>
      <c r="S228" s="183"/>
      <c r="T228" s="184"/>
      <c r="AT228" s="178" t="s">
        <v>131</v>
      </c>
      <c r="AU228" s="178" t="s">
        <v>81</v>
      </c>
      <c r="AV228" s="11" t="s">
        <v>81</v>
      </c>
      <c r="AW228" s="11" t="s">
        <v>6</v>
      </c>
      <c r="AX228" s="11" t="s">
        <v>74</v>
      </c>
      <c r="AY228" s="178" t="s">
        <v>123</v>
      </c>
    </row>
    <row r="229" spans="2:65" s="1" customFormat="1" ht="22.65" customHeight="1">
      <c r="B229" s="163"/>
      <c r="C229" s="164" t="s">
        <v>354</v>
      </c>
      <c r="D229" s="164" t="s">
        <v>125</v>
      </c>
      <c r="E229" s="165" t="s">
        <v>355</v>
      </c>
      <c r="F229" s="166" t="s">
        <v>356</v>
      </c>
      <c r="G229" s="167" t="s">
        <v>152</v>
      </c>
      <c r="H229" s="168">
        <v>5.5759999999999996</v>
      </c>
      <c r="I229" s="169"/>
      <c r="J229" s="170">
        <f>ROUND(I229*H229,2)</f>
        <v>0</v>
      </c>
      <c r="K229" s="166" t="s">
        <v>159</v>
      </c>
      <c r="L229" s="40"/>
      <c r="M229" s="171" t="s">
        <v>5</v>
      </c>
      <c r="N229" s="172" t="s">
        <v>41</v>
      </c>
      <c r="O229" s="41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AR229" s="23" t="s">
        <v>129</v>
      </c>
      <c r="AT229" s="23" t="s">
        <v>125</v>
      </c>
      <c r="AU229" s="23" t="s">
        <v>81</v>
      </c>
      <c r="AY229" s="23" t="s">
        <v>123</v>
      </c>
      <c r="BE229" s="175">
        <f>IF(N229="základní",J229,0)</f>
        <v>0</v>
      </c>
      <c r="BF229" s="175">
        <f>IF(N229="snížená",J229,0)</f>
        <v>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23" t="s">
        <v>74</v>
      </c>
      <c r="BK229" s="175">
        <f>ROUND(I229*H229,2)</f>
        <v>0</v>
      </c>
      <c r="BL229" s="23" t="s">
        <v>129</v>
      </c>
      <c r="BM229" s="23" t="s">
        <v>357</v>
      </c>
    </row>
    <row r="230" spans="2:65" s="1" customFormat="1" ht="22.65" customHeight="1">
      <c r="B230" s="163"/>
      <c r="C230" s="164" t="s">
        <v>358</v>
      </c>
      <c r="D230" s="164" t="s">
        <v>125</v>
      </c>
      <c r="E230" s="165" t="s">
        <v>359</v>
      </c>
      <c r="F230" s="166" t="s">
        <v>360</v>
      </c>
      <c r="G230" s="167" t="s">
        <v>152</v>
      </c>
      <c r="H230" s="168">
        <v>111.52</v>
      </c>
      <c r="I230" s="169"/>
      <c r="J230" s="170">
        <f>ROUND(I230*H230,2)</f>
        <v>0</v>
      </c>
      <c r="K230" s="166" t="s">
        <v>159</v>
      </c>
      <c r="L230" s="40"/>
      <c r="M230" s="171" t="s">
        <v>5</v>
      </c>
      <c r="N230" s="172" t="s">
        <v>41</v>
      </c>
      <c r="O230" s="41"/>
      <c r="P230" s="173">
        <f>O230*H230</f>
        <v>0</v>
      </c>
      <c r="Q230" s="173">
        <v>0</v>
      </c>
      <c r="R230" s="173">
        <f>Q230*H230</f>
        <v>0</v>
      </c>
      <c r="S230" s="173">
        <v>0</v>
      </c>
      <c r="T230" s="174">
        <f>S230*H230</f>
        <v>0</v>
      </c>
      <c r="AR230" s="23" t="s">
        <v>129</v>
      </c>
      <c r="AT230" s="23" t="s">
        <v>125</v>
      </c>
      <c r="AU230" s="23" t="s">
        <v>81</v>
      </c>
      <c r="AY230" s="23" t="s">
        <v>123</v>
      </c>
      <c r="BE230" s="175">
        <f>IF(N230="základní",J230,0)</f>
        <v>0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23" t="s">
        <v>74</v>
      </c>
      <c r="BK230" s="175">
        <f>ROUND(I230*H230,2)</f>
        <v>0</v>
      </c>
      <c r="BL230" s="23" t="s">
        <v>129</v>
      </c>
      <c r="BM230" s="23" t="s">
        <v>361</v>
      </c>
    </row>
    <row r="231" spans="2:65" s="11" customFormat="1">
      <c r="B231" s="176"/>
      <c r="D231" s="186" t="s">
        <v>131</v>
      </c>
      <c r="F231" s="206" t="s">
        <v>362</v>
      </c>
      <c r="H231" s="207">
        <v>111.52</v>
      </c>
      <c r="I231" s="181"/>
      <c r="L231" s="176"/>
      <c r="M231" s="182"/>
      <c r="N231" s="183"/>
      <c r="O231" s="183"/>
      <c r="P231" s="183"/>
      <c r="Q231" s="183"/>
      <c r="R231" s="183"/>
      <c r="S231" s="183"/>
      <c r="T231" s="184"/>
      <c r="AT231" s="178" t="s">
        <v>131</v>
      </c>
      <c r="AU231" s="178" t="s">
        <v>81</v>
      </c>
      <c r="AV231" s="11" t="s">
        <v>81</v>
      </c>
      <c r="AW231" s="11" t="s">
        <v>6</v>
      </c>
      <c r="AX231" s="11" t="s">
        <v>74</v>
      </c>
      <c r="AY231" s="178" t="s">
        <v>123</v>
      </c>
    </row>
    <row r="232" spans="2:65" s="1" customFormat="1" ht="22.65" customHeight="1">
      <c r="B232" s="163"/>
      <c r="C232" s="164" t="s">
        <v>363</v>
      </c>
      <c r="D232" s="164" t="s">
        <v>125</v>
      </c>
      <c r="E232" s="165" t="s">
        <v>364</v>
      </c>
      <c r="F232" s="166" t="s">
        <v>365</v>
      </c>
      <c r="G232" s="167" t="s">
        <v>152</v>
      </c>
      <c r="H232" s="168">
        <v>5.1310000000000002</v>
      </c>
      <c r="I232" s="169"/>
      <c r="J232" s="170">
        <f>ROUND(I232*H232,2)</f>
        <v>0</v>
      </c>
      <c r="K232" s="166" t="s">
        <v>159</v>
      </c>
      <c r="L232" s="40"/>
      <c r="M232" s="171" t="s">
        <v>5</v>
      </c>
      <c r="N232" s="172" t="s">
        <v>41</v>
      </c>
      <c r="O232" s="41"/>
      <c r="P232" s="173">
        <f>O232*H232</f>
        <v>0</v>
      </c>
      <c r="Q232" s="173">
        <v>0</v>
      </c>
      <c r="R232" s="173">
        <f>Q232*H232</f>
        <v>0</v>
      </c>
      <c r="S232" s="173">
        <v>0</v>
      </c>
      <c r="T232" s="174">
        <f>S232*H232</f>
        <v>0</v>
      </c>
      <c r="AR232" s="23" t="s">
        <v>129</v>
      </c>
      <c r="AT232" s="23" t="s">
        <v>125</v>
      </c>
      <c r="AU232" s="23" t="s">
        <v>81</v>
      </c>
      <c r="AY232" s="23" t="s">
        <v>123</v>
      </c>
      <c r="BE232" s="175">
        <f>IF(N232="základní",J232,0)</f>
        <v>0</v>
      </c>
      <c r="BF232" s="175">
        <f>IF(N232="snížená",J232,0)</f>
        <v>0</v>
      </c>
      <c r="BG232" s="175">
        <f>IF(N232="zákl. přenesená",J232,0)</f>
        <v>0</v>
      </c>
      <c r="BH232" s="175">
        <f>IF(N232="sníž. přenesená",J232,0)</f>
        <v>0</v>
      </c>
      <c r="BI232" s="175">
        <f>IF(N232="nulová",J232,0)</f>
        <v>0</v>
      </c>
      <c r="BJ232" s="23" t="s">
        <v>74</v>
      </c>
      <c r="BK232" s="175">
        <f>ROUND(I232*H232,2)</f>
        <v>0</v>
      </c>
      <c r="BL232" s="23" t="s">
        <v>129</v>
      </c>
      <c r="BM232" s="23" t="s">
        <v>366</v>
      </c>
    </row>
    <row r="233" spans="2:65" s="11" customFormat="1">
      <c r="B233" s="176"/>
      <c r="D233" s="177" t="s">
        <v>131</v>
      </c>
      <c r="E233" s="178" t="s">
        <v>5</v>
      </c>
      <c r="F233" s="179" t="s">
        <v>367</v>
      </c>
      <c r="H233" s="180">
        <v>5.1310000000000002</v>
      </c>
      <c r="I233" s="181"/>
      <c r="L233" s="176"/>
      <c r="M233" s="182"/>
      <c r="N233" s="183"/>
      <c r="O233" s="183"/>
      <c r="P233" s="183"/>
      <c r="Q233" s="183"/>
      <c r="R233" s="183"/>
      <c r="S233" s="183"/>
      <c r="T233" s="184"/>
      <c r="AT233" s="178" t="s">
        <v>131</v>
      </c>
      <c r="AU233" s="178" t="s">
        <v>81</v>
      </c>
      <c r="AV233" s="11" t="s">
        <v>81</v>
      </c>
      <c r="AW233" s="11" t="s">
        <v>34</v>
      </c>
      <c r="AX233" s="11" t="s">
        <v>70</v>
      </c>
      <c r="AY233" s="178" t="s">
        <v>123</v>
      </c>
    </row>
    <row r="234" spans="2:65" s="12" customFormat="1">
      <c r="B234" s="185"/>
      <c r="D234" s="177" t="s">
        <v>131</v>
      </c>
      <c r="E234" s="195" t="s">
        <v>5</v>
      </c>
      <c r="F234" s="196" t="s">
        <v>136</v>
      </c>
      <c r="H234" s="197">
        <v>5.1310000000000002</v>
      </c>
      <c r="I234" s="190"/>
      <c r="L234" s="185"/>
      <c r="M234" s="191"/>
      <c r="N234" s="192"/>
      <c r="O234" s="192"/>
      <c r="P234" s="192"/>
      <c r="Q234" s="192"/>
      <c r="R234" s="192"/>
      <c r="S234" s="192"/>
      <c r="T234" s="193"/>
      <c r="AT234" s="194" t="s">
        <v>131</v>
      </c>
      <c r="AU234" s="194" t="s">
        <v>81</v>
      </c>
      <c r="AV234" s="12" t="s">
        <v>129</v>
      </c>
      <c r="AW234" s="12" t="s">
        <v>34</v>
      </c>
      <c r="AX234" s="12" t="s">
        <v>74</v>
      </c>
      <c r="AY234" s="194" t="s">
        <v>123</v>
      </c>
    </row>
    <row r="235" spans="2:65" s="10" customFormat="1" ht="29.75" customHeight="1">
      <c r="B235" s="149"/>
      <c r="D235" s="160" t="s">
        <v>69</v>
      </c>
      <c r="E235" s="161" t="s">
        <v>368</v>
      </c>
      <c r="F235" s="161" t="s">
        <v>369</v>
      </c>
      <c r="I235" s="152"/>
      <c r="J235" s="162">
        <f>BK235</f>
        <v>0</v>
      </c>
      <c r="L235" s="149"/>
      <c r="M235" s="154"/>
      <c r="N235" s="155"/>
      <c r="O235" s="155"/>
      <c r="P235" s="156">
        <f>P236</f>
        <v>0</v>
      </c>
      <c r="Q235" s="155"/>
      <c r="R235" s="156">
        <f>R236</f>
        <v>0</v>
      </c>
      <c r="S235" s="155"/>
      <c r="T235" s="157">
        <f>T236</f>
        <v>0</v>
      </c>
      <c r="AR235" s="150" t="s">
        <v>74</v>
      </c>
      <c r="AT235" s="158" t="s">
        <v>69</v>
      </c>
      <c r="AU235" s="158" t="s">
        <v>74</v>
      </c>
      <c r="AY235" s="150" t="s">
        <v>123</v>
      </c>
      <c r="BK235" s="159">
        <f>BK236</f>
        <v>0</v>
      </c>
    </row>
    <row r="236" spans="2:65" s="1" customFormat="1" ht="22.65" customHeight="1">
      <c r="B236" s="163"/>
      <c r="C236" s="164" t="s">
        <v>370</v>
      </c>
      <c r="D236" s="164" t="s">
        <v>125</v>
      </c>
      <c r="E236" s="165" t="s">
        <v>371</v>
      </c>
      <c r="F236" s="166" t="s">
        <v>372</v>
      </c>
      <c r="G236" s="167" t="s">
        <v>152</v>
      </c>
      <c r="H236" s="168">
        <v>7.5419999999999998</v>
      </c>
      <c r="I236" s="169"/>
      <c r="J236" s="170">
        <f>ROUND(I236*H236,2)</f>
        <v>0</v>
      </c>
      <c r="K236" s="166" t="s">
        <v>373</v>
      </c>
      <c r="L236" s="40"/>
      <c r="M236" s="171" t="s">
        <v>5</v>
      </c>
      <c r="N236" s="172" t="s">
        <v>41</v>
      </c>
      <c r="O236" s="41"/>
      <c r="P236" s="173">
        <f>O236*H236</f>
        <v>0</v>
      </c>
      <c r="Q236" s="173">
        <v>0</v>
      </c>
      <c r="R236" s="173">
        <f>Q236*H236</f>
        <v>0</v>
      </c>
      <c r="S236" s="173">
        <v>0</v>
      </c>
      <c r="T236" s="174">
        <f>S236*H236</f>
        <v>0</v>
      </c>
      <c r="AR236" s="23" t="s">
        <v>129</v>
      </c>
      <c r="AT236" s="23" t="s">
        <v>125</v>
      </c>
      <c r="AU236" s="23" t="s">
        <v>81</v>
      </c>
      <c r="AY236" s="23" t="s">
        <v>123</v>
      </c>
      <c r="BE236" s="175">
        <f>IF(N236="základní",J236,0)</f>
        <v>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23" t="s">
        <v>74</v>
      </c>
      <c r="BK236" s="175">
        <f>ROUND(I236*H236,2)</f>
        <v>0</v>
      </c>
      <c r="BL236" s="23" t="s">
        <v>129</v>
      </c>
      <c r="BM236" s="23" t="s">
        <v>374</v>
      </c>
    </row>
    <row r="237" spans="2:65" s="10" customFormat="1" ht="37.4" customHeight="1">
      <c r="B237" s="149"/>
      <c r="D237" s="150" t="s">
        <v>69</v>
      </c>
      <c r="E237" s="151" t="s">
        <v>375</v>
      </c>
      <c r="F237" s="151" t="s">
        <v>376</v>
      </c>
      <c r="I237" s="152"/>
      <c r="J237" s="153">
        <f>BK237</f>
        <v>0</v>
      </c>
      <c r="L237" s="149"/>
      <c r="M237" s="154"/>
      <c r="N237" s="155"/>
      <c r="O237" s="155"/>
      <c r="P237" s="156">
        <f>P238+P241+P245+P250+P273+P280</f>
        <v>0</v>
      </c>
      <c r="Q237" s="155"/>
      <c r="R237" s="156">
        <f>R238+R241+R245+R250+R273+R280</f>
        <v>3.9859319000000002</v>
      </c>
      <c r="S237" s="155"/>
      <c r="T237" s="157">
        <f>T238+T241+T245+T250+T273+T280</f>
        <v>0</v>
      </c>
      <c r="AR237" s="150" t="s">
        <v>81</v>
      </c>
      <c r="AT237" s="158" t="s">
        <v>69</v>
      </c>
      <c r="AU237" s="158" t="s">
        <v>70</v>
      </c>
      <c r="AY237" s="150" t="s">
        <v>123</v>
      </c>
      <c r="BK237" s="159">
        <f>BK238+BK241+BK245+BK250+BK273+BK280</f>
        <v>0</v>
      </c>
    </row>
    <row r="238" spans="2:65" s="10" customFormat="1" ht="20" customHeight="1">
      <c r="B238" s="149"/>
      <c r="D238" s="160" t="s">
        <v>69</v>
      </c>
      <c r="E238" s="161" t="s">
        <v>377</v>
      </c>
      <c r="F238" s="161" t="s">
        <v>378</v>
      </c>
      <c r="I238" s="152"/>
      <c r="J238" s="162">
        <f>BK238</f>
        <v>0</v>
      </c>
      <c r="L238" s="149"/>
      <c r="M238" s="154"/>
      <c r="N238" s="155"/>
      <c r="O238" s="155"/>
      <c r="P238" s="156">
        <f>SUM(P239:P240)</f>
        <v>0</v>
      </c>
      <c r="Q238" s="155"/>
      <c r="R238" s="156">
        <f>SUM(R239:R240)</f>
        <v>0</v>
      </c>
      <c r="S238" s="155"/>
      <c r="T238" s="157">
        <f>SUM(T239:T240)</f>
        <v>0</v>
      </c>
      <c r="AR238" s="150" t="s">
        <v>81</v>
      </c>
      <c r="AT238" s="158" t="s">
        <v>69</v>
      </c>
      <c r="AU238" s="158" t="s">
        <v>74</v>
      </c>
      <c r="AY238" s="150" t="s">
        <v>123</v>
      </c>
      <c r="BK238" s="159">
        <f>SUM(BK239:BK240)</f>
        <v>0</v>
      </c>
    </row>
    <row r="239" spans="2:65" s="1" customFormat="1" ht="22.65" customHeight="1">
      <c r="B239" s="163"/>
      <c r="C239" s="164" t="s">
        <v>379</v>
      </c>
      <c r="D239" s="164" t="s">
        <v>125</v>
      </c>
      <c r="E239" s="165" t="s">
        <v>380</v>
      </c>
      <c r="F239" s="166" t="s">
        <v>381</v>
      </c>
      <c r="G239" s="167" t="s">
        <v>139</v>
      </c>
      <c r="H239" s="168">
        <v>37.299999999999997</v>
      </c>
      <c r="I239" s="169"/>
      <c r="J239" s="170">
        <f>ROUND(I239*H239,2)</f>
        <v>0</v>
      </c>
      <c r="K239" s="166" t="s">
        <v>159</v>
      </c>
      <c r="L239" s="40"/>
      <c r="M239" s="171" t="s">
        <v>5</v>
      </c>
      <c r="N239" s="172" t="s">
        <v>41</v>
      </c>
      <c r="O239" s="41"/>
      <c r="P239" s="173">
        <f>O239*H239</f>
        <v>0</v>
      </c>
      <c r="Q239" s="173">
        <v>0</v>
      </c>
      <c r="R239" s="173">
        <f>Q239*H239</f>
        <v>0</v>
      </c>
      <c r="S239" s="173">
        <v>0</v>
      </c>
      <c r="T239" s="174">
        <f>S239*H239</f>
        <v>0</v>
      </c>
      <c r="AR239" s="23" t="s">
        <v>214</v>
      </c>
      <c r="AT239" s="23" t="s">
        <v>125</v>
      </c>
      <c r="AU239" s="23" t="s">
        <v>81</v>
      </c>
      <c r="AY239" s="23" t="s">
        <v>123</v>
      </c>
      <c r="BE239" s="175">
        <f>IF(N239="základní",J239,0)</f>
        <v>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23" t="s">
        <v>74</v>
      </c>
      <c r="BK239" s="175">
        <f>ROUND(I239*H239,2)</f>
        <v>0</v>
      </c>
      <c r="BL239" s="23" t="s">
        <v>214</v>
      </c>
      <c r="BM239" s="23" t="s">
        <v>382</v>
      </c>
    </row>
    <row r="240" spans="2:65" s="1" customFormat="1" ht="22.65" customHeight="1">
      <c r="B240" s="163"/>
      <c r="C240" s="164" t="s">
        <v>383</v>
      </c>
      <c r="D240" s="164" t="s">
        <v>125</v>
      </c>
      <c r="E240" s="165" t="s">
        <v>384</v>
      </c>
      <c r="F240" s="166" t="s">
        <v>385</v>
      </c>
      <c r="G240" s="167" t="s">
        <v>386</v>
      </c>
      <c r="H240" s="208"/>
      <c r="I240" s="169"/>
      <c r="J240" s="170">
        <f>ROUND(I240*H240,2)</f>
        <v>0</v>
      </c>
      <c r="K240" s="166" t="s">
        <v>159</v>
      </c>
      <c r="L240" s="40"/>
      <c r="M240" s="171" t="s">
        <v>5</v>
      </c>
      <c r="N240" s="172" t="s">
        <v>41</v>
      </c>
      <c r="O240" s="41"/>
      <c r="P240" s="173">
        <f>O240*H240</f>
        <v>0</v>
      </c>
      <c r="Q240" s="173">
        <v>0</v>
      </c>
      <c r="R240" s="173">
        <f>Q240*H240</f>
        <v>0</v>
      </c>
      <c r="S240" s="173">
        <v>0</v>
      </c>
      <c r="T240" s="174">
        <f>S240*H240</f>
        <v>0</v>
      </c>
      <c r="AR240" s="23" t="s">
        <v>214</v>
      </c>
      <c r="AT240" s="23" t="s">
        <v>125</v>
      </c>
      <c r="AU240" s="23" t="s">
        <v>81</v>
      </c>
      <c r="AY240" s="23" t="s">
        <v>123</v>
      </c>
      <c r="BE240" s="175">
        <f>IF(N240="základní",J240,0)</f>
        <v>0</v>
      </c>
      <c r="BF240" s="175">
        <f>IF(N240="snížená",J240,0)</f>
        <v>0</v>
      </c>
      <c r="BG240" s="175">
        <f>IF(N240="zákl. přenesená",J240,0)</f>
        <v>0</v>
      </c>
      <c r="BH240" s="175">
        <f>IF(N240="sníž. přenesená",J240,0)</f>
        <v>0</v>
      </c>
      <c r="BI240" s="175">
        <f>IF(N240="nulová",J240,0)</f>
        <v>0</v>
      </c>
      <c r="BJ240" s="23" t="s">
        <v>74</v>
      </c>
      <c r="BK240" s="175">
        <f>ROUND(I240*H240,2)</f>
        <v>0</v>
      </c>
      <c r="BL240" s="23" t="s">
        <v>214</v>
      </c>
      <c r="BM240" s="23" t="s">
        <v>387</v>
      </c>
    </row>
    <row r="241" spans="2:65" s="10" customFormat="1" ht="29.75" customHeight="1">
      <c r="B241" s="149"/>
      <c r="D241" s="160" t="s">
        <v>69</v>
      </c>
      <c r="E241" s="161" t="s">
        <v>388</v>
      </c>
      <c r="F241" s="161" t="s">
        <v>389</v>
      </c>
      <c r="I241" s="152"/>
      <c r="J241" s="162">
        <f>BK241</f>
        <v>0</v>
      </c>
      <c r="L241" s="149"/>
      <c r="M241" s="154"/>
      <c r="N241" s="155"/>
      <c r="O241" s="155"/>
      <c r="P241" s="156">
        <f>SUM(P242:P244)</f>
        <v>0</v>
      </c>
      <c r="Q241" s="155"/>
      <c r="R241" s="156">
        <f>SUM(R242:R244)</f>
        <v>0.30443999999999999</v>
      </c>
      <c r="S241" s="155"/>
      <c r="T241" s="157">
        <f>SUM(T242:T244)</f>
        <v>0</v>
      </c>
      <c r="AR241" s="150" t="s">
        <v>81</v>
      </c>
      <c r="AT241" s="158" t="s">
        <v>69</v>
      </c>
      <c r="AU241" s="158" t="s">
        <v>74</v>
      </c>
      <c r="AY241" s="150" t="s">
        <v>123</v>
      </c>
      <c r="BK241" s="159">
        <f>SUM(BK242:BK244)</f>
        <v>0</v>
      </c>
    </row>
    <row r="242" spans="2:65" s="1" customFormat="1" ht="22.65" customHeight="1">
      <c r="B242" s="163"/>
      <c r="C242" s="164" t="s">
        <v>390</v>
      </c>
      <c r="D242" s="164" t="s">
        <v>125</v>
      </c>
      <c r="E242" s="165" t="s">
        <v>391</v>
      </c>
      <c r="F242" s="166" t="s">
        <v>392</v>
      </c>
      <c r="G242" s="167" t="s">
        <v>239</v>
      </c>
      <c r="H242" s="168">
        <v>1</v>
      </c>
      <c r="I242" s="169">
        <f>Technologie!F268</f>
        <v>0</v>
      </c>
      <c r="J242" s="170">
        <f>ROUND(I242*H242,2)</f>
        <v>0</v>
      </c>
      <c r="K242" s="166" t="s">
        <v>5</v>
      </c>
      <c r="L242" s="40"/>
      <c r="M242" s="171" t="s">
        <v>5</v>
      </c>
      <c r="N242" s="172" t="s">
        <v>41</v>
      </c>
      <c r="O242" s="41"/>
      <c r="P242" s="173">
        <f>O242*H242</f>
        <v>0</v>
      </c>
      <c r="Q242" s="173">
        <v>0.10148</v>
      </c>
      <c r="R242" s="173">
        <f>Q242*H242</f>
        <v>0.10148</v>
      </c>
      <c r="S242" s="173">
        <v>0</v>
      </c>
      <c r="T242" s="174">
        <f>S242*H242</f>
        <v>0</v>
      </c>
      <c r="AR242" s="23" t="s">
        <v>214</v>
      </c>
      <c r="AT242" s="23" t="s">
        <v>125</v>
      </c>
      <c r="AU242" s="23" t="s">
        <v>81</v>
      </c>
      <c r="AY242" s="23" t="s">
        <v>123</v>
      </c>
      <c r="BE242" s="175">
        <f>IF(N242="základní",J242,0)</f>
        <v>0</v>
      </c>
      <c r="BF242" s="175">
        <f>IF(N242="snížená",J242,0)</f>
        <v>0</v>
      </c>
      <c r="BG242" s="175">
        <f>IF(N242="zákl. přenesená",J242,0)</f>
        <v>0</v>
      </c>
      <c r="BH242" s="175">
        <f>IF(N242="sníž. přenesená",J242,0)</f>
        <v>0</v>
      </c>
      <c r="BI242" s="175">
        <f>IF(N242="nulová",J242,0)</f>
        <v>0</v>
      </c>
      <c r="BJ242" s="23" t="s">
        <v>74</v>
      </c>
      <c r="BK242" s="175">
        <f>ROUND(I242*H242,2)</f>
        <v>0</v>
      </c>
      <c r="BL242" s="23" t="s">
        <v>214</v>
      </c>
      <c r="BM242" s="23" t="s">
        <v>393</v>
      </c>
    </row>
    <row r="243" spans="2:65" s="1" customFormat="1" ht="22.65" customHeight="1">
      <c r="B243" s="163"/>
      <c r="C243" s="164" t="s">
        <v>394</v>
      </c>
      <c r="D243" s="164" t="s">
        <v>125</v>
      </c>
      <c r="E243" s="165" t="s">
        <v>395</v>
      </c>
      <c r="F243" s="166" t="s">
        <v>396</v>
      </c>
      <c r="G243" s="167" t="s">
        <v>239</v>
      </c>
      <c r="H243" s="168">
        <v>1</v>
      </c>
      <c r="I243" s="169">
        <f>Plyn!F56</f>
        <v>0</v>
      </c>
      <c r="J243" s="170">
        <f>ROUND(I243*H243,2)</f>
        <v>0</v>
      </c>
      <c r="K243" s="166" t="s">
        <v>5</v>
      </c>
      <c r="L243" s="40"/>
      <c r="M243" s="171" t="s">
        <v>5</v>
      </c>
      <c r="N243" s="172" t="s">
        <v>41</v>
      </c>
      <c r="O243" s="41"/>
      <c r="P243" s="173">
        <f>O243*H243</f>
        <v>0</v>
      </c>
      <c r="Q243" s="173">
        <v>0.10148</v>
      </c>
      <c r="R243" s="173">
        <f>Q243*H243</f>
        <v>0.10148</v>
      </c>
      <c r="S243" s="173">
        <v>0</v>
      </c>
      <c r="T243" s="174">
        <f>S243*H243</f>
        <v>0</v>
      </c>
      <c r="AR243" s="23" t="s">
        <v>214</v>
      </c>
      <c r="AT243" s="23" t="s">
        <v>125</v>
      </c>
      <c r="AU243" s="23" t="s">
        <v>81</v>
      </c>
      <c r="AY243" s="23" t="s">
        <v>123</v>
      </c>
      <c r="BE243" s="175">
        <f>IF(N243="základní",J243,0)</f>
        <v>0</v>
      </c>
      <c r="BF243" s="175">
        <f>IF(N243="snížená",J243,0)</f>
        <v>0</v>
      </c>
      <c r="BG243" s="175">
        <f>IF(N243="zákl. přenesená",J243,0)</f>
        <v>0</v>
      </c>
      <c r="BH243" s="175">
        <f>IF(N243="sníž. přenesená",J243,0)</f>
        <v>0</v>
      </c>
      <c r="BI243" s="175">
        <f>IF(N243="nulová",J243,0)</f>
        <v>0</v>
      </c>
      <c r="BJ243" s="23" t="s">
        <v>74</v>
      </c>
      <c r="BK243" s="175">
        <f>ROUND(I243*H243,2)</f>
        <v>0</v>
      </c>
      <c r="BL243" s="23" t="s">
        <v>214</v>
      </c>
      <c r="BM243" s="23" t="s">
        <v>397</v>
      </c>
    </row>
    <row r="244" spans="2:65" s="1" customFormat="1" ht="22.65" customHeight="1">
      <c r="B244" s="163"/>
      <c r="C244" s="164" t="s">
        <v>398</v>
      </c>
      <c r="D244" s="164" t="s">
        <v>125</v>
      </c>
      <c r="E244" s="165" t="s">
        <v>399</v>
      </c>
      <c r="F244" s="166" t="s">
        <v>400</v>
      </c>
      <c r="G244" s="167" t="s">
        <v>239</v>
      </c>
      <c r="H244" s="168">
        <v>1</v>
      </c>
      <c r="I244" s="169">
        <f>MaR!F156</f>
        <v>0</v>
      </c>
      <c r="J244" s="170">
        <f>ROUND(I244*H244,2)</f>
        <v>0</v>
      </c>
      <c r="K244" s="166" t="s">
        <v>5</v>
      </c>
      <c r="L244" s="40"/>
      <c r="M244" s="171" t="s">
        <v>5</v>
      </c>
      <c r="N244" s="172" t="s">
        <v>41</v>
      </c>
      <c r="O244" s="41"/>
      <c r="P244" s="173">
        <f>O244*H244</f>
        <v>0</v>
      </c>
      <c r="Q244" s="173">
        <v>0.10148</v>
      </c>
      <c r="R244" s="173">
        <f>Q244*H244</f>
        <v>0.10148</v>
      </c>
      <c r="S244" s="173">
        <v>0</v>
      </c>
      <c r="T244" s="174">
        <f>S244*H244</f>
        <v>0</v>
      </c>
      <c r="AR244" s="23" t="s">
        <v>214</v>
      </c>
      <c r="AT244" s="23" t="s">
        <v>125</v>
      </c>
      <c r="AU244" s="23" t="s">
        <v>81</v>
      </c>
      <c r="AY244" s="23" t="s">
        <v>123</v>
      </c>
      <c r="BE244" s="175">
        <f>IF(N244="základní",J244,0)</f>
        <v>0</v>
      </c>
      <c r="BF244" s="175">
        <f>IF(N244="snížená",J244,0)</f>
        <v>0</v>
      </c>
      <c r="BG244" s="175">
        <f>IF(N244="zákl. přenesená",J244,0)</f>
        <v>0</v>
      </c>
      <c r="BH244" s="175">
        <f>IF(N244="sníž. přenesená",J244,0)</f>
        <v>0</v>
      </c>
      <c r="BI244" s="175">
        <f>IF(N244="nulová",J244,0)</f>
        <v>0</v>
      </c>
      <c r="BJ244" s="23" t="s">
        <v>74</v>
      </c>
      <c r="BK244" s="175">
        <f>ROUND(I244*H244,2)</f>
        <v>0</v>
      </c>
      <c r="BL244" s="23" t="s">
        <v>214</v>
      </c>
      <c r="BM244" s="23" t="s">
        <v>401</v>
      </c>
    </row>
    <row r="245" spans="2:65" s="10" customFormat="1" ht="29.75" customHeight="1">
      <c r="B245" s="149"/>
      <c r="D245" s="160" t="s">
        <v>69</v>
      </c>
      <c r="E245" s="161" t="s">
        <v>402</v>
      </c>
      <c r="F245" s="161" t="s">
        <v>403</v>
      </c>
      <c r="I245" s="152"/>
      <c r="J245" s="162">
        <f>BK245</f>
        <v>0</v>
      </c>
      <c r="L245" s="149"/>
      <c r="M245" s="154"/>
      <c r="N245" s="155"/>
      <c r="O245" s="155"/>
      <c r="P245" s="156">
        <f>SUM(P246:P249)</f>
        <v>0</v>
      </c>
      <c r="Q245" s="155"/>
      <c r="R245" s="156">
        <f>SUM(R246:R249)</f>
        <v>6.8369999999999987E-4</v>
      </c>
      <c r="S245" s="155"/>
      <c r="T245" s="157">
        <f>SUM(T246:T249)</f>
        <v>0</v>
      </c>
      <c r="AR245" s="150" t="s">
        <v>81</v>
      </c>
      <c r="AT245" s="158" t="s">
        <v>69</v>
      </c>
      <c r="AU245" s="158" t="s">
        <v>74</v>
      </c>
      <c r="AY245" s="150" t="s">
        <v>123</v>
      </c>
      <c r="BK245" s="159">
        <f>SUM(BK246:BK249)</f>
        <v>0</v>
      </c>
    </row>
    <row r="246" spans="2:65" s="1" customFormat="1" ht="22.65" customHeight="1">
      <c r="B246" s="163"/>
      <c r="C246" s="164" t="s">
        <v>404</v>
      </c>
      <c r="D246" s="164" t="s">
        <v>125</v>
      </c>
      <c r="E246" s="165" t="s">
        <v>405</v>
      </c>
      <c r="F246" s="166" t="s">
        <v>406</v>
      </c>
      <c r="G246" s="167" t="s">
        <v>139</v>
      </c>
      <c r="H246" s="168">
        <v>4.5579999999999998</v>
      </c>
      <c r="I246" s="169"/>
      <c r="J246" s="170">
        <f>ROUND(I246*H246,2)</f>
        <v>0</v>
      </c>
      <c r="K246" s="166" t="s">
        <v>5</v>
      </c>
      <c r="L246" s="40"/>
      <c r="M246" s="171" t="s">
        <v>5</v>
      </c>
      <c r="N246" s="172" t="s">
        <v>41</v>
      </c>
      <c r="O246" s="41"/>
      <c r="P246" s="173">
        <f>O246*H246</f>
        <v>0</v>
      </c>
      <c r="Q246" s="173">
        <v>1.4999999999999999E-4</v>
      </c>
      <c r="R246" s="173">
        <f>Q246*H246</f>
        <v>6.8369999999999987E-4</v>
      </c>
      <c r="S246" s="173">
        <v>0</v>
      </c>
      <c r="T246" s="174">
        <f>S246*H246</f>
        <v>0</v>
      </c>
      <c r="AR246" s="23" t="s">
        <v>214</v>
      </c>
      <c r="AT246" s="23" t="s">
        <v>125</v>
      </c>
      <c r="AU246" s="23" t="s">
        <v>81</v>
      </c>
      <c r="AY246" s="23" t="s">
        <v>123</v>
      </c>
      <c r="BE246" s="175">
        <f>IF(N246="základní",J246,0)</f>
        <v>0</v>
      </c>
      <c r="BF246" s="175">
        <f>IF(N246="snížená",J246,0)</f>
        <v>0</v>
      </c>
      <c r="BG246" s="175">
        <f>IF(N246="zákl. přenesená",J246,0)</f>
        <v>0</v>
      </c>
      <c r="BH246" s="175">
        <f>IF(N246="sníž. přenesená",J246,0)</f>
        <v>0</v>
      </c>
      <c r="BI246" s="175">
        <f>IF(N246="nulová",J246,0)</f>
        <v>0</v>
      </c>
      <c r="BJ246" s="23" t="s">
        <v>74</v>
      </c>
      <c r="BK246" s="175">
        <f>ROUND(I246*H246,2)</f>
        <v>0</v>
      </c>
      <c r="BL246" s="23" t="s">
        <v>214</v>
      </c>
      <c r="BM246" s="23" t="s">
        <v>407</v>
      </c>
    </row>
    <row r="247" spans="2:65" s="11" customFormat="1">
      <c r="B247" s="176"/>
      <c r="D247" s="177" t="s">
        <v>131</v>
      </c>
      <c r="E247" s="178" t="s">
        <v>5</v>
      </c>
      <c r="F247" s="179" t="s">
        <v>408</v>
      </c>
      <c r="H247" s="180">
        <v>4.5579999999999998</v>
      </c>
      <c r="I247" s="181"/>
      <c r="L247" s="176"/>
      <c r="M247" s="182"/>
      <c r="N247" s="183"/>
      <c r="O247" s="183"/>
      <c r="P247" s="183"/>
      <c r="Q247" s="183"/>
      <c r="R247" s="183"/>
      <c r="S247" s="183"/>
      <c r="T247" s="184"/>
      <c r="AT247" s="178" t="s">
        <v>131</v>
      </c>
      <c r="AU247" s="178" t="s">
        <v>81</v>
      </c>
      <c r="AV247" s="11" t="s">
        <v>81</v>
      </c>
      <c r="AW247" s="11" t="s">
        <v>34</v>
      </c>
      <c r="AX247" s="11" t="s">
        <v>70</v>
      </c>
      <c r="AY247" s="178" t="s">
        <v>123</v>
      </c>
    </row>
    <row r="248" spans="2:65" s="12" customFormat="1">
      <c r="B248" s="185"/>
      <c r="D248" s="186" t="s">
        <v>131</v>
      </c>
      <c r="E248" s="187" t="s">
        <v>5</v>
      </c>
      <c r="F248" s="188" t="s">
        <v>136</v>
      </c>
      <c r="H248" s="189">
        <v>4.5579999999999998</v>
      </c>
      <c r="I248" s="190"/>
      <c r="L248" s="185"/>
      <c r="M248" s="191"/>
      <c r="N248" s="192"/>
      <c r="O248" s="192"/>
      <c r="P248" s="192"/>
      <c r="Q248" s="192"/>
      <c r="R248" s="192"/>
      <c r="S248" s="192"/>
      <c r="T248" s="193"/>
      <c r="AT248" s="194" t="s">
        <v>131</v>
      </c>
      <c r="AU248" s="194" t="s">
        <v>81</v>
      </c>
      <c r="AV248" s="12" t="s">
        <v>129</v>
      </c>
      <c r="AW248" s="12" t="s">
        <v>34</v>
      </c>
      <c r="AX248" s="12" t="s">
        <v>74</v>
      </c>
      <c r="AY248" s="194" t="s">
        <v>123</v>
      </c>
    </row>
    <row r="249" spans="2:65" s="1" customFormat="1" ht="22.65" customHeight="1">
      <c r="B249" s="163"/>
      <c r="C249" s="164" t="s">
        <v>409</v>
      </c>
      <c r="D249" s="164" t="s">
        <v>125</v>
      </c>
      <c r="E249" s="165" t="s">
        <v>410</v>
      </c>
      <c r="F249" s="166" t="s">
        <v>369</v>
      </c>
      <c r="G249" s="167" t="s">
        <v>386</v>
      </c>
      <c r="H249" s="208"/>
      <c r="I249" s="169"/>
      <c r="J249" s="170">
        <f>ROUND(I249*H249,2)</f>
        <v>0</v>
      </c>
      <c r="K249" s="166" t="s">
        <v>159</v>
      </c>
      <c r="L249" s="40"/>
      <c r="M249" s="171" t="s">
        <v>5</v>
      </c>
      <c r="N249" s="172" t="s">
        <v>41</v>
      </c>
      <c r="O249" s="41"/>
      <c r="P249" s="173">
        <f>O249*H249</f>
        <v>0</v>
      </c>
      <c r="Q249" s="173">
        <v>0</v>
      </c>
      <c r="R249" s="173">
        <f>Q249*H249</f>
        <v>0</v>
      </c>
      <c r="S249" s="173">
        <v>0</v>
      </c>
      <c r="T249" s="174">
        <f>S249*H249</f>
        <v>0</v>
      </c>
      <c r="AR249" s="23" t="s">
        <v>214</v>
      </c>
      <c r="AT249" s="23" t="s">
        <v>125</v>
      </c>
      <c r="AU249" s="23" t="s">
        <v>81</v>
      </c>
      <c r="AY249" s="23" t="s">
        <v>123</v>
      </c>
      <c r="BE249" s="175">
        <f>IF(N249="základní",J249,0)</f>
        <v>0</v>
      </c>
      <c r="BF249" s="175">
        <f>IF(N249="snížená",J249,0)</f>
        <v>0</v>
      </c>
      <c r="BG249" s="175">
        <f>IF(N249="zákl. přenesená",J249,0)</f>
        <v>0</v>
      </c>
      <c r="BH249" s="175">
        <f>IF(N249="sníž. přenesená",J249,0)</f>
        <v>0</v>
      </c>
      <c r="BI249" s="175">
        <f>IF(N249="nulová",J249,0)</f>
        <v>0</v>
      </c>
      <c r="BJ249" s="23" t="s">
        <v>74</v>
      </c>
      <c r="BK249" s="175">
        <f>ROUND(I249*H249,2)</f>
        <v>0</v>
      </c>
      <c r="BL249" s="23" t="s">
        <v>214</v>
      </c>
      <c r="BM249" s="23" t="s">
        <v>411</v>
      </c>
    </row>
    <row r="250" spans="2:65" s="10" customFormat="1" ht="29.75" customHeight="1">
      <c r="B250" s="149"/>
      <c r="D250" s="160" t="s">
        <v>69</v>
      </c>
      <c r="E250" s="161" t="s">
        <v>412</v>
      </c>
      <c r="F250" s="161" t="s">
        <v>413</v>
      </c>
      <c r="I250" s="152"/>
      <c r="J250" s="162">
        <f>BK250</f>
        <v>0</v>
      </c>
      <c r="L250" s="149"/>
      <c r="M250" s="154"/>
      <c r="N250" s="155"/>
      <c r="O250" s="155"/>
      <c r="P250" s="156">
        <f>SUM(P251:P272)</f>
        <v>0</v>
      </c>
      <c r="Q250" s="155"/>
      <c r="R250" s="156">
        <f>SUM(R251:R272)</f>
        <v>3.6498533200000001</v>
      </c>
      <c r="S250" s="155"/>
      <c r="T250" s="157">
        <f>SUM(T251:T272)</f>
        <v>0</v>
      </c>
      <c r="AR250" s="150" t="s">
        <v>81</v>
      </c>
      <c r="AT250" s="158" t="s">
        <v>69</v>
      </c>
      <c r="AU250" s="158" t="s">
        <v>74</v>
      </c>
      <c r="AY250" s="150" t="s">
        <v>123</v>
      </c>
      <c r="BK250" s="159">
        <f>SUM(BK251:BK272)</f>
        <v>0</v>
      </c>
    </row>
    <row r="251" spans="2:65" s="1" customFormat="1" ht="22.65" customHeight="1">
      <c r="B251" s="163"/>
      <c r="C251" s="164" t="s">
        <v>414</v>
      </c>
      <c r="D251" s="164" t="s">
        <v>125</v>
      </c>
      <c r="E251" s="165" t="s">
        <v>415</v>
      </c>
      <c r="F251" s="166" t="s">
        <v>416</v>
      </c>
      <c r="G251" s="167" t="s">
        <v>139</v>
      </c>
      <c r="H251" s="168">
        <v>37.299999999999997</v>
      </c>
      <c r="I251" s="169"/>
      <c r="J251" s="170">
        <f>ROUND(I251*H251,2)</f>
        <v>0</v>
      </c>
      <c r="K251" s="166" t="s">
        <v>5</v>
      </c>
      <c r="L251" s="40"/>
      <c r="M251" s="171" t="s">
        <v>5</v>
      </c>
      <c r="N251" s="172" t="s">
        <v>41</v>
      </c>
      <c r="O251" s="41"/>
      <c r="P251" s="173">
        <f>O251*H251</f>
        <v>0</v>
      </c>
      <c r="Q251" s="173">
        <v>0</v>
      </c>
      <c r="R251" s="173">
        <f>Q251*H251</f>
        <v>0</v>
      </c>
      <c r="S251" s="173">
        <v>0</v>
      </c>
      <c r="T251" s="174">
        <f>S251*H251</f>
        <v>0</v>
      </c>
      <c r="AR251" s="23" t="s">
        <v>129</v>
      </c>
      <c r="AT251" s="23" t="s">
        <v>125</v>
      </c>
      <c r="AU251" s="23" t="s">
        <v>81</v>
      </c>
      <c r="AY251" s="23" t="s">
        <v>123</v>
      </c>
      <c r="BE251" s="175">
        <f>IF(N251="základní",J251,0)</f>
        <v>0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23" t="s">
        <v>74</v>
      </c>
      <c r="BK251" s="175">
        <f>ROUND(I251*H251,2)</f>
        <v>0</v>
      </c>
      <c r="BL251" s="23" t="s">
        <v>129</v>
      </c>
      <c r="BM251" s="23" t="s">
        <v>417</v>
      </c>
    </row>
    <row r="252" spans="2:65" s="11" customFormat="1">
      <c r="B252" s="176"/>
      <c r="D252" s="177" t="s">
        <v>131</v>
      </c>
      <c r="E252" s="178" t="s">
        <v>5</v>
      </c>
      <c r="F252" s="179" t="s">
        <v>172</v>
      </c>
      <c r="H252" s="180">
        <v>37.299999999999997</v>
      </c>
      <c r="I252" s="181"/>
      <c r="L252" s="176"/>
      <c r="M252" s="182"/>
      <c r="N252" s="183"/>
      <c r="O252" s="183"/>
      <c r="P252" s="183"/>
      <c r="Q252" s="183"/>
      <c r="R252" s="183"/>
      <c r="S252" s="183"/>
      <c r="T252" s="184"/>
      <c r="AT252" s="178" t="s">
        <v>131</v>
      </c>
      <c r="AU252" s="178" t="s">
        <v>81</v>
      </c>
      <c r="AV252" s="11" t="s">
        <v>81</v>
      </c>
      <c r="AW252" s="11" t="s">
        <v>34</v>
      </c>
      <c r="AX252" s="11" t="s">
        <v>70</v>
      </c>
      <c r="AY252" s="178" t="s">
        <v>123</v>
      </c>
    </row>
    <row r="253" spans="2:65" s="12" customFormat="1">
      <c r="B253" s="185"/>
      <c r="D253" s="186" t="s">
        <v>131</v>
      </c>
      <c r="E253" s="187" t="s">
        <v>5</v>
      </c>
      <c r="F253" s="188" t="s">
        <v>136</v>
      </c>
      <c r="H253" s="189">
        <v>37.299999999999997</v>
      </c>
      <c r="I253" s="190"/>
      <c r="L253" s="185"/>
      <c r="M253" s="191"/>
      <c r="N253" s="192"/>
      <c r="O253" s="192"/>
      <c r="P253" s="192"/>
      <c r="Q253" s="192"/>
      <c r="R253" s="192"/>
      <c r="S253" s="192"/>
      <c r="T253" s="193"/>
      <c r="AT253" s="194" t="s">
        <v>131</v>
      </c>
      <c r="AU253" s="194" t="s">
        <v>81</v>
      </c>
      <c r="AV253" s="12" t="s">
        <v>129</v>
      </c>
      <c r="AW253" s="12" t="s">
        <v>34</v>
      </c>
      <c r="AX253" s="12" t="s">
        <v>74</v>
      </c>
      <c r="AY253" s="194" t="s">
        <v>123</v>
      </c>
    </row>
    <row r="254" spans="2:65" s="1" customFormat="1" ht="22.65" customHeight="1">
      <c r="B254" s="163"/>
      <c r="C254" s="164" t="s">
        <v>418</v>
      </c>
      <c r="D254" s="164" t="s">
        <v>125</v>
      </c>
      <c r="E254" s="165" t="s">
        <v>419</v>
      </c>
      <c r="F254" s="166" t="s">
        <v>420</v>
      </c>
      <c r="G254" s="167" t="s">
        <v>139</v>
      </c>
      <c r="H254" s="168">
        <v>37.299999999999997</v>
      </c>
      <c r="I254" s="169"/>
      <c r="J254" s="170">
        <f>ROUND(I254*H254,2)</f>
        <v>0</v>
      </c>
      <c r="K254" s="166" t="s">
        <v>159</v>
      </c>
      <c r="L254" s="40"/>
      <c r="M254" s="171" t="s">
        <v>5</v>
      </c>
      <c r="N254" s="172" t="s">
        <v>41</v>
      </c>
      <c r="O254" s="41"/>
      <c r="P254" s="173">
        <f>O254*H254</f>
        <v>0</v>
      </c>
      <c r="Q254" s="173">
        <v>6.3E-2</v>
      </c>
      <c r="R254" s="173">
        <f>Q254*H254</f>
        <v>2.3498999999999999</v>
      </c>
      <c r="S254" s="173">
        <v>0</v>
      </c>
      <c r="T254" s="174">
        <f>S254*H254</f>
        <v>0</v>
      </c>
      <c r="AR254" s="23" t="s">
        <v>129</v>
      </c>
      <c r="AT254" s="23" t="s">
        <v>125</v>
      </c>
      <c r="AU254" s="23" t="s">
        <v>81</v>
      </c>
      <c r="AY254" s="23" t="s">
        <v>123</v>
      </c>
      <c r="BE254" s="175">
        <f>IF(N254="základní",J254,0)</f>
        <v>0</v>
      </c>
      <c r="BF254" s="175">
        <f>IF(N254="snížená",J254,0)</f>
        <v>0</v>
      </c>
      <c r="BG254" s="175">
        <f>IF(N254="zákl. přenesená",J254,0)</f>
        <v>0</v>
      </c>
      <c r="BH254" s="175">
        <f>IF(N254="sníž. přenesená",J254,0)</f>
        <v>0</v>
      </c>
      <c r="BI254" s="175">
        <f>IF(N254="nulová",J254,0)</f>
        <v>0</v>
      </c>
      <c r="BJ254" s="23" t="s">
        <v>74</v>
      </c>
      <c r="BK254" s="175">
        <f>ROUND(I254*H254,2)</f>
        <v>0</v>
      </c>
      <c r="BL254" s="23" t="s">
        <v>129</v>
      </c>
      <c r="BM254" s="23" t="s">
        <v>421</v>
      </c>
    </row>
    <row r="255" spans="2:65" s="11" customFormat="1">
      <c r="B255" s="176"/>
      <c r="D255" s="177" t="s">
        <v>131</v>
      </c>
      <c r="E255" s="178" t="s">
        <v>5</v>
      </c>
      <c r="F255" s="179" t="s">
        <v>172</v>
      </c>
      <c r="H255" s="180">
        <v>37.299999999999997</v>
      </c>
      <c r="I255" s="181"/>
      <c r="L255" s="176"/>
      <c r="M255" s="182"/>
      <c r="N255" s="183"/>
      <c r="O255" s="183"/>
      <c r="P255" s="183"/>
      <c r="Q255" s="183"/>
      <c r="R255" s="183"/>
      <c r="S255" s="183"/>
      <c r="T255" s="184"/>
      <c r="AT255" s="178" t="s">
        <v>131</v>
      </c>
      <c r="AU255" s="178" t="s">
        <v>81</v>
      </c>
      <c r="AV255" s="11" t="s">
        <v>81</v>
      </c>
      <c r="AW255" s="11" t="s">
        <v>34</v>
      </c>
      <c r="AX255" s="11" t="s">
        <v>70</v>
      </c>
      <c r="AY255" s="178" t="s">
        <v>123</v>
      </c>
    </row>
    <row r="256" spans="2:65" s="12" customFormat="1">
      <c r="B256" s="185"/>
      <c r="D256" s="186" t="s">
        <v>131</v>
      </c>
      <c r="E256" s="187" t="s">
        <v>5</v>
      </c>
      <c r="F256" s="188" t="s">
        <v>136</v>
      </c>
      <c r="H256" s="189">
        <v>37.299999999999997</v>
      </c>
      <c r="I256" s="190"/>
      <c r="L256" s="185"/>
      <c r="M256" s="191"/>
      <c r="N256" s="192"/>
      <c r="O256" s="192"/>
      <c r="P256" s="192"/>
      <c r="Q256" s="192"/>
      <c r="R256" s="192"/>
      <c r="S256" s="192"/>
      <c r="T256" s="193"/>
      <c r="AT256" s="194" t="s">
        <v>131</v>
      </c>
      <c r="AU256" s="194" t="s">
        <v>81</v>
      </c>
      <c r="AV256" s="12" t="s">
        <v>129</v>
      </c>
      <c r="AW256" s="12" t="s">
        <v>34</v>
      </c>
      <c r="AX256" s="12" t="s">
        <v>74</v>
      </c>
      <c r="AY256" s="194" t="s">
        <v>123</v>
      </c>
    </row>
    <row r="257" spans="2:65" s="1" customFormat="1" ht="22.65" customHeight="1">
      <c r="B257" s="163"/>
      <c r="C257" s="164" t="s">
        <v>422</v>
      </c>
      <c r="D257" s="164" t="s">
        <v>125</v>
      </c>
      <c r="E257" s="165" t="s">
        <v>423</v>
      </c>
      <c r="F257" s="166" t="s">
        <v>424</v>
      </c>
      <c r="G257" s="167" t="s">
        <v>233</v>
      </c>
      <c r="H257" s="168">
        <v>54.176000000000002</v>
      </c>
      <c r="I257" s="169"/>
      <c r="J257" s="170">
        <f>ROUND(I257*H257,2)</f>
        <v>0</v>
      </c>
      <c r="K257" s="166" t="s">
        <v>5</v>
      </c>
      <c r="L257" s="40"/>
      <c r="M257" s="171" t="s">
        <v>5</v>
      </c>
      <c r="N257" s="172" t="s">
        <v>41</v>
      </c>
      <c r="O257" s="41"/>
      <c r="P257" s="173">
        <f>O257*H257</f>
        <v>0</v>
      </c>
      <c r="Q257" s="173">
        <v>5.62E-3</v>
      </c>
      <c r="R257" s="173">
        <f>Q257*H257</f>
        <v>0.30446912000000004</v>
      </c>
      <c r="S257" s="173">
        <v>0</v>
      </c>
      <c r="T257" s="174">
        <f>S257*H257</f>
        <v>0</v>
      </c>
      <c r="AR257" s="23" t="s">
        <v>214</v>
      </c>
      <c r="AT257" s="23" t="s">
        <v>125</v>
      </c>
      <c r="AU257" s="23" t="s">
        <v>81</v>
      </c>
      <c r="AY257" s="23" t="s">
        <v>123</v>
      </c>
      <c r="BE257" s="175">
        <f>IF(N257="základní",J257,0)</f>
        <v>0</v>
      </c>
      <c r="BF257" s="175">
        <f>IF(N257="snížená",J257,0)</f>
        <v>0</v>
      </c>
      <c r="BG257" s="175">
        <f>IF(N257="zákl. přenesená",J257,0)</f>
        <v>0</v>
      </c>
      <c r="BH257" s="175">
        <f>IF(N257="sníž. přenesená",J257,0)</f>
        <v>0</v>
      </c>
      <c r="BI257" s="175">
        <f>IF(N257="nulová",J257,0)</f>
        <v>0</v>
      </c>
      <c r="BJ257" s="23" t="s">
        <v>74</v>
      </c>
      <c r="BK257" s="175">
        <f>ROUND(I257*H257,2)</f>
        <v>0</v>
      </c>
      <c r="BL257" s="23" t="s">
        <v>214</v>
      </c>
      <c r="BM257" s="23" t="s">
        <v>425</v>
      </c>
    </row>
    <row r="258" spans="2:65" s="11" customFormat="1">
      <c r="B258" s="176"/>
      <c r="D258" s="177" t="s">
        <v>131</v>
      </c>
      <c r="E258" s="178" t="s">
        <v>5</v>
      </c>
      <c r="F258" s="179" t="s">
        <v>426</v>
      </c>
      <c r="H258" s="180">
        <v>36.786000000000001</v>
      </c>
      <c r="I258" s="181"/>
      <c r="L258" s="176"/>
      <c r="M258" s="182"/>
      <c r="N258" s="183"/>
      <c r="O258" s="183"/>
      <c r="P258" s="183"/>
      <c r="Q258" s="183"/>
      <c r="R258" s="183"/>
      <c r="S258" s="183"/>
      <c r="T258" s="184"/>
      <c r="AT258" s="178" t="s">
        <v>131</v>
      </c>
      <c r="AU258" s="178" t="s">
        <v>81</v>
      </c>
      <c r="AV258" s="11" t="s">
        <v>81</v>
      </c>
      <c r="AW258" s="11" t="s">
        <v>34</v>
      </c>
      <c r="AX258" s="11" t="s">
        <v>70</v>
      </c>
      <c r="AY258" s="178" t="s">
        <v>123</v>
      </c>
    </row>
    <row r="259" spans="2:65" s="11" customFormat="1">
      <c r="B259" s="176"/>
      <c r="D259" s="177" t="s">
        <v>131</v>
      </c>
      <c r="E259" s="178" t="s">
        <v>5</v>
      </c>
      <c r="F259" s="179" t="s">
        <v>427</v>
      </c>
      <c r="H259" s="180">
        <v>2</v>
      </c>
      <c r="I259" s="181"/>
      <c r="L259" s="176"/>
      <c r="M259" s="182"/>
      <c r="N259" s="183"/>
      <c r="O259" s="183"/>
      <c r="P259" s="183"/>
      <c r="Q259" s="183"/>
      <c r="R259" s="183"/>
      <c r="S259" s="183"/>
      <c r="T259" s="184"/>
      <c r="AT259" s="178" t="s">
        <v>131</v>
      </c>
      <c r="AU259" s="178" t="s">
        <v>81</v>
      </c>
      <c r="AV259" s="11" t="s">
        <v>81</v>
      </c>
      <c r="AW259" s="11" t="s">
        <v>34</v>
      </c>
      <c r="AX259" s="11" t="s">
        <v>70</v>
      </c>
      <c r="AY259" s="178" t="s">
        <v>123</v>
      </c>
    </row>
    <row r="260" spans="2:65" s="11" customFormat="1">
      <c r="B260" s="176"/>
      <c r="D260" s="177" t="s">
        <v>131</v>
      </c>
      <c r="E260" s="178" t="s">
        <v>5</v>
      </c>
      <c r="F260" s="179" t="s">
        <v>428</v>
      </c>
      <c r="H260" s="180">
        <v>10</v>
      </c>
      <c r="I260" s="181"/>
      <c r="L260" s="176"/>
      <c r="M260" s="182"/>
      <c r="N260" s="183"/>
      <c r="O260" s="183"/>
      <c r="P260" s="183"/>
      <c r="Q260" s="183"/>
      <c r="R260" s="183"/>
      <c r="S260" s="183"/>
      <c r="T260" s="184"/>
      <c r="AT260" s="178" t="s">
        <v>131</v>
      </c>
      <c r="AU260" s="178" t="s">
        <v>81</v>
      </c>
      <c r="AV260" s="11" t="s">
        <v>81</v>
      </c>
      <c r="AW260" s="11" t="s">
        <v>34</v>
      </c>
      <c r="AX260" s="11" t="s">
        <v>70</v>
      </c>
      <c r="AY260" s="178" t="s">
        <v>123</v>
      </c>
    </row>
    <row r="261" spans="2:65" s="11" customFormat="1">
      <c r="B261" s="176"/>
      <c r="D261" s="177" t="s">
        <v>131</v>
      </c>
      <c r="E261" s="178" t="s">
        <v>5</v>
      </c>
      <c r="F261" s="179" t="s">
        <v>429</v>
      </c>
      <c r="H261" s="180">
        <v>3.29</v>
      </c>
      <c r="I261" s="181"/>
      <c r="L261" s="176"/>
      <c r="M261" s="182"/>
      <c r="N261" s="183"/>
      <c r="O261" s="183"/>
      <c r="P261" s="183"/>
      <c r="Q261" s="183"/>
      <c r="R261" s="183"/>
      <c r="S261" s="183"/>
      <c r="T261" s="184"/>
      <c r="AT261" s="178" t="s">
        <v>131</v>
      </c>
      <c r="AU261" s="178" t="s">
        <v>81</v>
      </c>
      <c r="AV261" s="11" t="s">
        <v>81</v>
      </c>
      <c r="AW261" s="11" t="s">
        <v>34</v>
      </c>
      <c r="AX261" s="11" t="s">
        <v>70</v>
      </c>
      <c r="AY261" s="178" t="s">
        <v>123</v>
      </c>
    </row>
    <row r="262" spans="2:65" s="11" customFormat="1">
      <c r="B262" s="176"/>
      <c r="D262" s="177" t="s">
        <v>131</v>
      </c>
      <c r="E262" s="178" t="s">
        <v>5</v>
      </c>
      <c r="F262" s="179" t="s">
        <v>430</v>
      </c>
      <c r="H262" s="180">
        <v>2.1</v>
      </c>
      <c r="I262" s="181"/>
      <c r="L262" s="176"/>
      <c r="M262" s="182"/>
      <c r="N262" s="183"/>
      <c r="O262" s="183"/>
      <c r="P262" s="183"/>
      <c r="Q262" s="183"/>
      <c r="R262" s="183"/>
      <c r="S262" s="183"/>
      <c r="T262" s="184"/>
      <c r="AT262" s="178" t="s">
        <v>131</v>
      </c>
      <c r="AU262" s="178" t="s">
        <v>81</v>
      </c>
      <c r="AV262" s="11" t="s">
        <v>81</v>
      </c>
      <c r="AW262" s="11" t="s">
        <v>34</v>
      </c>
      <c r="AX262" s="11" t="s">
        <v>70</v>
      </c>
      <c r="AY262" s="178" t="s">
        <v>123</v>
      </c>
    </row>
    <row r="263" spans="2:65" s="12" customFormat="1">
      <c r="B263" s="185"/>
      <c r="D263" s="186" t="s">
        <v>131</v>
      </c>
      <c r="E263" s="187" t="s">
        <v>5</v>
      </c>
      <c r="F263" s="188" t="s">
        <v>136</v>
      </c>
      <c r="H263" s="189">
        <v>54.176000000000002</v>
      </c>
      <c r="I263" s="190"/>
      <c r="L263" s="185"/>
      <c r="M263" s="191"/>
      <c r="N263" s="192"/>
      <c r="O263" s="192"/>
      <c r="P263" s="192"/>
      <c r="Q263" s="192"/>
      <c r="R263" s="192"/>
      <c r="S263" s="192"/>
      <c r="T263" s="193"/>
      <c r="AT263" s="194" t="s">
        <v>131</v>
      </c>
      <c r="AU263" s="194" t="s">
        <v>81</v>
      </c>
      <c r="AV263" s="12" t="s">
        <v>129</v>
      </c>
      <c r="AW263" s="12" t="s">
        <v>34</v>
      </c>
      <c r="AX263" s="12" t="s">
        <v>74</v>
      </c>
      <c r="AY263" s="194" t="s">
        <v>123</v>
      </c>
    </row>
    <row r="264" spans="2:65" s="1" customFormat="1" ht="22.65" customHeight="1">
      <c r="B264" s="163"/>
      <c r="C264" s="164" t="s">
        <v>431</v>
      </c>
      <c r="D264" s="164" t="s">
        <v>125</v>
      </c>
      <c r="E264" s="165" t="s">
        <v>432</v>
      </c>
      <c r="F264" s="166" t="s">
        <v>433</v>
      </c>
      <c r="G264" s="167" t="s">
        <v>139</v>
      </c>
      <c r="H264" s="168">
        <v>37.299999999999997</v>
      </c>
      <c r="I264" s="169"/>
      <c r="J264" s="170">
        <f>ROUND(I264*H264,2)</f>
        <v>0</v>
      </c>
      <c r="K264" s="166" t="s">
        <v>5</v>
      </c>
      <c r="L264" s="40"/>
      <c r="M264" s="171" t="s">
        <v>5</v>
      </c>
      <c r="N264" s="172" t="s">
        <v>41</v>
      </c>
      <c r="O264" s="41"/>
      <c r="P264" s="173">
        <f>O264*H264</f>
        <v>0</v>
      </c>
      <c r="Q264" s="173">
        <v>3.7599999999999999E-3</v>
      </c>
      <c r="R264" s="173">
        <f>Q264*H264</f>
        <v>0.14024799999999998</v>
      </c>
      <c r="S264" s="173">
        <v>0</v>
      </c>
      <c r="T264" s="174">
        <f>S264*H264</f>
        <v>0</v>
      </c>
      <c r="AR264" s="23" t="s">
        <v>214</v>
      </c>
      <c r="AT264" s="23" t="s">
        <v>125</v>
      </c>
      <c r="AU264" s="23" t="s">
        <v>81</v>
      </c>
      <c r="AY264" s="23" t="s">
        <v>123</v>
      </c>
      <c r="BE264" s="175">
        <f>IF(N264="základní",J264,0)</f>
        <v>0</v>
      </c>
      <c r="BF264" s="175">
        <f>IF(N264="snížená",J264,0)</f>
        <v>0</v>
      </c>
      <c r="BG264" s="175">
        <f>IF(N264="zákl. přenesená",J264,0)</f>
        <v>0</v>
      </c>
      <c r="BH264" s="175">
        <f>IF(N264="sníž. přenesená",J264,0)</f>
        <v>0</v>
      </c>
      <c r="BI264" s="175">
        <f>IF(N264="nulová",J264,0)</f>
        <v>0</v>
      </c>
      <c r="BJ264" s="23" t="s">
        <v>74</v>
      </c>
      <c r="BK264" s="175">
        <f>ROUND(I264*H264,2)</f>
        <v>0</v>
      </c>
      <c r="BL264" s="23" t="s">
        <v>214</v>
      </c>
      <c r="BM264" s="23" t="s">
        <v>434</v>
      </c>
    </row>
    <row r="265" spans="2:65" s="11" customFormat="1">
      <c r="B265" s="176"/>
      <c r="D265" s="177" t="s">
        <v>131</v>
      </c>
      <c r="E265" s="178" t="s">
        <v>5</v>
      </c>
      <c r="F265" s="179" t="s">
        <v>172</v>
      </c>
      <c r="H265" s="180">
        <v>37.299999999999997</v>
      </c>
      <c r="I265" s="181"/>
      <c r="L265" s="176"/>
      <c r="M265" s="182"/>
      <c r="N265" s="183"/>
      <c r="O265" s="183"/>
      <c r="P265" s="183"/>
      <c r="Q265" s="183"/>
      <c r="R265" s="183"/>
      <c r="S265" s="183"/>
      <c r="T265" s="184"/>
      <c r="AT265" s="178" t="s">
        <v>131</v>
      </c>
      <c r="AU265" s="178" t="s">
        <v>81</v>
      </c>
      <c r="AV265" s="11" t="s">
        <v>81</v>
      </c>
      <c r="AW265" s="11" t="s">
        <v>34</v>
      </c>
      <c r="AX265" s="11" t="s">
        <v>70</v>
      </c>
      <c r="AY265" s="178" t="s">
        <v>123</v>
      </c>
    </row>
    <row r="266" spans="2:65" s="12" customFormat="1">
      <c r="B266" s="185"/>
      <c r="D266" s="186" t="s">
        <v>131</v>
      </c>
      <c r="E266" s="187" t="s">
        <v>5</v>
      </c>
      <c r="F266" s="188" t="s">
        <v>136</v>
      </c>
      <c r="H266" s="189">
        <v>37.299999999999997</v>
      </c>
      <c r="I266" s="190"/>
      <c r="L266" s="185"/>
      <c r="M266" s="191"/>
      <c r="N266" s="192"/>
      <c r="O266" s="192"/>
      <c r="P266" s="192"/>
      <c r="Q266" s="192"/>
      <c r="R266" s="192"/>
      <c r="S266" s="192"/>
      <c r="T266" s="193"/>
      <c r="AT266" s="194" t="s">
        <v>131</v>
      </c>
      <c r="AU266" s="194" t="s">
        <v>81</v>
      </c>
      <c r="AV266" s="12" t="s">
        <v>129</v>
      </c>
      <c r="AW266" s="12" t="s">
        <v>34</v>
      </c>
      <c r="AX266" s="12" t="s">
        <v>74</v>
      </c>
      <c r="AY266" s="194" t="s">
        <v>123</v>
      </c>
    </row>
    <row r="267" spans="2:65" s="1" customFormat="1" ht="22.65" customHeight="1">
      <c r="B267" s="163"/>
      <c r="C267" s="209" t="s">
        <v>435</v>
      </c>
      <c r="D267" s="209" t="s">
        <v>436</v>
      </c>
      <c r="E267" s="210" t="s">
        <v>437</v>
      </c>
      <c r="F267" s="211" t="s">
        <v>438</v>
      </c>
      <c r="G267" s="212" t="s">
        <v>139</v>
      </c>
      <c r="H267" s="213">
        <v>46.991</v>
      </c>
      <c r="I267" s="214"/>
      <c r="J267" s="215">
        <f>ROUND(I267*H267,2)</f>
        <v>0</v>
      </c>
      <c r="K267" s="211" t="s">
        <v>5</v>
      </c>
      <c r="L267" s="216"/>
      <c r="M267" s="217" t="s">
        <v>5</v>
      </c>
      <c r="N267" s="218" t="s">
        <v>41</v>
      </c>
      <c r="O267" s="41"/>
      <c r="P267" s="173">
        <f>O267*H267</f>
        <v>0</v>
      </c>
      <c r="Q267" s="173">
        <v>1.8200000000000001E-2</v>
      </c>
      <c r="R267" s="173">
        <f>Q267*H267</f>
        <v>0.8552362</v>
      </c>
      <c r="S267" s="173">
        <v>0</v>
      </c>
      <c r="T267" s="174">
        <f>S267*H267</f>
        <v>0</v>
      </c>
      <c r="AR267" s="23" t="s">
        <v>287</v>
      </c>
      <c r="AT267" s="23" t="s">
        <v>436</v>
      </c>
      <c r="AU267" s="23" t="s">
        <v>81</v>
      </c>
      <c r="AY267" s="23" t="s">
        <v>123</v>
      </c>
      <c r="BE267" s="175">
        <f>IF(N267="základní",J267,0)</f>
        <v>0</v>
      </c>
      <c r="BF267" s="175">
        <f>IF(N267="snížená",J267,0)</f>
        <v>0</v>
      </c>
      <c r="BG267" s="175">
        <f>IF(N267="zákl. přenesená",J267,0)</f>
        <v>0</v>
      </c>
      <c r="BH267" s="175">
        <f>IF(N267="sníž. přenesená",J267,0)</f>
        <v>0</v>
      </c>
      <c r="BI267" s="175">
        <f>IF(N267="nulová",J267,0)</f>
        <v>0</v>
      </c>
      <c r="BJ267" s="23" t="s">
        <v>74</v>
      </c>
      <c r="BK267" s="175">
        <f>ROUND(I267*H267,2)</f>
        <v>0</v>
      </c>
      <c r="BL267" s="23" t="s">
        <v>214</v>
      </c>
      <c r="BM267" s="23" t="s">
        <v>439</v>
      </c>
    </row>
    <row r="268" spans="2:65" s="11" customFormat="1">
      <c r="B268" s="176"/>
      <c r="D268" s="177" t="s">
        <v>131</v>
      </c>
      <c r="E268" s="178" t="s">
        <v>5</v>
      </c>
      <c r="F268" s="179" t="s">
        <v>172</v>
      </c>
      <c r="H268" s="180">
        <v>37.299999999999997</v>
      </c>
      <c r="I268" s="181"/>
      <c r="L268" s="176"/>
      <c r="M268" s="182"/>
      <c r="N268" s="183"/>
      <c r="O268" s="183"/>
      <c r="P268" s="183"/>
      <c r="Q268" s="183"/>
      <c r="R268" s="183"/>
      <c r="S268" s="183"/>
      <c r="T268" s="184"/>
      <c r="AT268" s="178" t="s">
        <v>131</v>
      </c>
      <c r="AU268" s="178" t="s">
        <v>81</v>
      </c>
      <c r="AV268" s="11" t="s">
        <v>81</v>
      </c>
      <c r="AW268" s="11" t="s">
        <v>34</v>
      </c>
      <c r="AX268" s="11" t="s">
        <v>70</v>
      </c>
      <c r="AY268" s="178" t="s">
        <v>123</v>
      </c>
    </row>
    <row r="269" spans="2:65" s="11" customFormat="1">
      <c r="B269" s="176"/>
      <c r="D269" s="177" t="s">
        <v>131</v>
      </c>
      <c r="E269" s="178" t="s">
        <v>5</v>
      </c>
      <c r="F269" s="179" t="s">
        <v>440</v>
      </c>
      <c r="H269" s="180">
        <v>5.4189999999999996</v>
      </c>
      <c r="I269" s="181"/>
      <c r="L269" s="176"/>
      <c r="M269" s="182"/>
      <c r="N269" s="183"/>
      <c r="O269" s="183"/>
      <c r="P269" s="183"/>
      <c r="Q269" s="183"/>
      <c r="R269" s="183"/>
      <c r="S269" s="183"/>
      <c r="T269" s="184"/>
      <c r="AT269" s="178" t="s">
        <v>131</v>
      </c>
      <c r="AU269" s="178" t="s">
        <v>81</v>
      </c>
      <c r="AV269" s="11" t="s">
        <v>81</v>
      </c>
      <c r="AW269" s="11" t="s">
        <v>34</v>
      </c>
      <c r="AX269" s="11" t="s">
        <v>70</v>
      </c>
      <c r="AY269" s="178" t="s">
        <v>123</v>
      </c>
    </row>
    <row r="270" spans="2:65" s="12" customFormat="1">
      <c r="B270" s="185"/>
      <c r="D270" s="177" t="s">
        <v>131</v>
      </c>
      <c r="E270" s="195" t="s">
        <v>5</v>
      </c>
      <c r="F270" s="196" t="s">
        <v>136</v>
      </c>
      <c r="H270" s="197">
        <v>42.719000000000001</v>
      </c>
      <c r="I270" s="190"/>
      <c r="L270" s="185"/>
      <c r="M270" s="191"/>
      <c r="N270" s="192"/>
      <c r="O270" s="192"/>
      <c r="P270" s="192"/>
      <c r="Q270" s="192"/>
      <c r="R270" s="192"/>
      <c r="S270" s="192"/>
      <c r="T270" s="193"/>
      <c r="AT270" s="194" t="s">
        <v>131</v>
      </c>
      <c r="AU270" s="194" t="s">
        <v>81</v>
      </c>
      <c r="AV270" s="12" t="s">
        <v>129</v>
      </c>
      <c r="AW270" s="12" t="s">
        <v>34</v>
      </c>
      <c r="AX270" s="12" t="s">
        <v>74</v>
      </c>
      <c r="AY270" s="194" t="s">
        <v>123</v>
      </c>
    </row>
    <row r="271" spans="2:65" s="11" customFormat="1">
      <c r="B271" s="176"/>
      <c r="D271" s="186" t="s">
        <v>131</v>
      </c>
      <c r="F271" s="206" t="s">
        <v>441</v>
      </c>
      <c r="H271" s="207">
        <v>46.991</v>
      </c>
      <c r="I271" s="181"/>
      <c r="L271" s="176"/>
      <c r="M271" s="182"/>
      <c r="N271" s="183"/>
      <c r="O271" s="183"/>
      <c r="P271" s="183"/>
      <c r="Q271" s="183"/>
      <c r="R271" s="183"/>
      <c r="S271" s="183"/>
      <c r="T271" s="184"/>
      <c r="AT271" s="178" t="s">
        <v>131</v>
      </c>
      <c r="AU271" s="178" t="s">
        <v>81</v>
      </c>
      <c r="AV271" s="11" t="s">
        <v>81</v>
      </c>
      <c r="AW271" s="11" t="s">
        <v>6</v>
      </c>
      <c r="AX271" s="11" t="s">
        <v>74</v>
      </c>
      <c r="AY271" s="178" t="s">
        <v>123</v>
      </c>
    </row>
    <row r="272" spans="2:65" s="1" customFormat="1" ht="22.65" customHeight="1">
      <c r="B272" s="163"/>
      <c r="C272" s="164" t="s">
        <v>442</v>
      </c>
      <c r="D272" s="164" t="s">
        <v>125</v>
      </c>
      <c r="E272" s="165" t="s">
        <v>443</v>
      </c>
      <c r="F272" s="166" t="s">
        <v>385</v>
      </c>
      <c r="G272" s="167" t="s">
        <v>386</v>
      </c>
      <c r="H272" s="208"/>
      <c r="I272" s="169"/>
      <c r="J272" s="170">
        <f>ROUND(I272*H272,2)</f>
        <v>0</v>
      </c>
      <c r="K272" s="166" t="s">
        <v>159</v>
      </c>
      <c r="L272" s="40"/>
      <c r="M272" s="171" t="s">
        <v>5</v>
      </c>
      <c r="N272" s="172" t="s">
        <v>41</v>
      </c>
      <c r="O272" s="41"/>
      <c r="P272" s="173">
        <f>O272*H272</f>
        <v>0</v>
      </c>
      <c r="Q272" s="173">
        <v>0</v>
      </c>
      <c r="R272" s="173">
        <f>Q272*H272</f>
        <v>0</v>
      </c>
      <c r="S272" s="173">
        <v>0</v>
      </c>
      <c r="T272" s="174">
        <f>S272*H272</f>
        <v>0</v>
      </c>
      <c r="AR272" s="23" t="s">
        <v>129</v>
      </c>
      <c r="AT272" s="23" t="s">
        <v>125</v>
      </c>
      <c r="AU272" s="23" t="s">
        <v>81</v>
      </c>
      <c r="AY272" s="23" t="s">
        <v>123</v>
      </c>
      <c r="BE272" s="175">
        <f>IF(N272="základní",J272,0)</f>
        <v>0</v>
      </c>
      <c r="BF272" s="175">
        <f>IF(N272="snížená",J272,0)</f>
        <v>0</v>
      </c>
      <c r="BG272" s="175">
        <f>IF(N272="zákl. přenesená",J272,0)</f>
        <v>0</v>
      </c>
      <c r="BH272" s="175">
        <f>IF(N272="sníž. přenesená",J272,0)</f>
        <v>0</v>
      </c>
      <c r="BI272" s="175">
        <f>IF(N272="nulová",J272,0)</f>
        <v>0</v>
      </c>
      <c r="BJ272" s="23" t="s">
        <v>74</v>
      </c>
      <c r="BK272" s="175">
        <f>ROUND(I272*H272,2)</f>
        <v>0</v>
      </c>
      <c r="BL272" s="23" t="s">
        <v>129</v>
      </c>
      <c r="BM272" s="23" t="s">
        <v>444</v>
      </c>
    </row>
    <row r="273" spans="2:65" s="10" customFormat="1" ht="29.75" customHeight="1">
      <c r="B273" s="149"/>
      <c r="D273" s="160" t="s">
        <v>69</v>
      </c>
      <c r="E273" s="161" t="s">
        <v>445</v>
      </c>
      <c r="F273" s="161" t="s">
        <v>446</v>
      </c>
      <c r="I273" s="152"/>
      <c r="J273" s="162">
        <f>BK273</f>
        <v>0</v>
      </c>
      <c r="L273" s="149"/>
      <c r="M273" s="154"/>
      <c r="N273" s="155"/>
      <c r="O273" s="155"/>
      <c r="P273" s="156">
        <f>SUM(P274:P279)</f>
        <v>0</v>
      </c>
      <c r="Q273" s="155"/>
      <c r="R273" s="156">
        <f>SUM(R274:R279)</f>
        <v>3.0954880000000001E-2</v>
      </c>
      <c r="S273" s="155"/>
      <c r="T273" s="157">
        <f>SUM(T274:T279)</f>
        <v>0</v>
      </c>
      <c r="AR273" s="150" t="s">
        <v>81</v>
      </c>
      <c r="AT273" s="158" t="s">
        <v>69</v>
      </c>
      <c r="AU273" s="158" t="s">
        <v>74</v>
      </c>
      <c r="AY273" s="150" t="s">
        <v>123</v>
      </c>
      <c r="BK273" s="159">
        <f>SUM(BK274:BK279)</f>
        <v>0</v>
      </c>
    </row>
    <row r="274" spans="2:65" s="1" customFormat="1" ht="22.65" customHeight="1">
      <c r="B274" s="163"/>
      <c r="C274" s="164" t="s">
        <v>447</v>
      </c>
      <c r="D274" s="164" t="s">
        <v>125</v>
      </c>
      <c r="E274" s="165" t="s">
        <v>448</v>
      </c>
      <c r="F274" s="166" t="s">
        <v>449</v>
      </c>
      <c r="G274" s="167" t="s">
        <v>139</v>
      </c>
      <c r="H274" s="168">
        <v>70.352000000000004</v>
      </c>
      <c r="I274" s="169"/>
      <c r="J274" s="170">
        <f>ROUND(I274*H274,2)</f>
        <v>0</v>
      </c>
      <c r="K274" s="166" t="s">
        <v>159</v>
      </c>
      <c r="L274" s="40"/>
      <c r="M274" s="171" t="s">
        <v>5</v>
      </c>
      <c r="N274" s="172" t="s">
        <v>41</v>
      </c>
      <c r="O274" s="41"/>
      <c r="P274" s="173">
        <f>O274*H274</f>
        <v>0</v>
      </c>
      <c r="Q274" s="173">
        <v>0</v>
      </c>
      <c r="R274" s="173">
        <f>Q274*H274</f>
        <v>0</v>
      </c>
      <c r="S274" s="173">
        <v>0</v>
      </c>
      <c r="T274" s="174">
        <f>S274*H274</f>
        <v>0</v>
      </c>
      <c r="AR274" s="23" t="s">
        <v>214</v>
      </c>
      <c r="AT274" s="23" t="s">
        <v>125</v>
      </c>
      <c r="AU274" s="23" t="s">
        <v>81</v>
      </c>
      <c r="AY274" s="23" t="s">
        <v>123</v>
      </c>
      <c r="BE274" s="175">
        <f>IF(N274="základní",J274,0)</f>
        <v>0</v>
      </c>
      <c r="BF274" s="175">
        <f>IF(N274="snížená",J274,0)</f>
        <v>0</v>
      </c>
      <c r="BG274" s="175">
        <f>IF(N274="zákl. přenesená",J274,0)</f>
        <v>0</v>
      </c>
      <c r="BH274" s="175">
        <f>IF(N274="sníž. přenesená",J274,0)</f>
        <v>0</v>
      </c>
      <c r="BI274" s="175">
        <f>IF(N274="nulová",J274,0)</f>
        <v>0</v>
      </c>
      <c r="BJ274" s="23" t="s">
        <v>74</v>
      </c>
      <c r="BK274" s="175">
        <f>ROUND(I274*H274,2)</f>
        <v>0</v>
      </c>
      <c r="BL274" s="23" t="s">
        <v>214</v>
      </c>
      <c r="BM274" s="23" t="s">
        <v>450</v>
      </c>
    </row>
    <row r="275" spans="2:65" s="11" customFormat="1" ht="24">
      <c r="B275" s="176"/>
      <c r="D275" s="177" t="s">
        <v>131</v>
      </c>
      <c r="E275" s="178" t="s">
        <v>5</v>
      </c>
      <c r="F275" s="179" t="s">
        <v>451</v>
      </c>
      <c r="H275" s="180">
        <v>73.572000000000003</v>
      </c>
      <c r="I275" s="181"/>
      <c r="L275" s="176"/>
      <c r="M275" s="182"/>
      <c r="N275" s="183"/>
      <c r="O275" s="183"/>
      <c r="P275" s="183"/>
      <c r="Q275" s="183"/>
      <c r="R275" s="183"/>
      <c r="S275" s="183"/>
      <c r="T275" s="184"/>
      <c r="AT275" s="178" t="s">
        <v>131</v>
      </c>
      <c r="AU275" s="178" t="s">
        <v>81</v>
      </c>
      <c r="AV275" s="11" t="s">
        <v>81</v>
      </c>
      <c r="AW275" s="11" t="s">
        <v>34</v>
      </c>
      <c r="AX275" s="11" t="s">
        <v>70</v>
      </c>
      <c r="AY275" s="178" t="s">
        <v>123</v>
      </c>
    </row>
    <row r="276" spans="2:65" s="11" customFormat="1">
      <c r="B276" s="176"/>
      <c r="D276" s="177" t="s">
        <v>131</v>
      </c>
      <c r="E276" s="178" t="s">
        <v>5</v>
      </c>
      <c r="F276" s="179" t="s">
        <v>452</v>
      </c>
      <c r="H276" s="180">
        <v>-3.22</v>
      </c>
      <c r="I276" s="181"/>
      <c r="L276" s="176"/>
      <c r="M276" s="182"/>
      <c r="N276" s="183"/>
      <c r="O276" s="183"/>
      <c r="P276" s="183"/>
      <c r="Q276" s="183"/>
      <c r="R276" s="183"/>
      <c r="S276" s="183"/>
      <c r="T276" s="184"/>
      <c r="AT276" s="178" t="s">
        <v>131</v>
      </c>
      <c r="AU276" s="178" t="s">
        <v>81</v>
      </c>
      <c r="AV276" s="11" t="s">
        <v>81</v>
      </c>
      <c r="AW276" s="11" t="s">
        <v>34</v>
      </c>
      <c r="AX276" s="11" t="s">
        <v>70</v>
      </c>
      <c r="AY276" s="178" t="s">
        <v>123</v>
      </c>
    </row>
    <row r="277" spans="2:65" s="12" customFormat="1">
      <c r="B277" s="185"/>
      <c r="D277" s="186" t="s">
        <v>131</v>
      </c>
      <c r="E277" s="187" t="s">
        <v>5</v>
      </c>
      <c r="F277" s="188" t="s">
        <v>136</v>
      </c>
      <c r="H277" s="189">
        <v>70.352000000000004</v>
      </c>
      <c r="I277" s="190"/>
      <c r="L277" s="185"/>
      <c r="M277" s="191"/>
      <c r="N277" s="192"/>
      <c r="O277" s="192"/>
      <c r="P277" s="192"/>
      <c r="Q277" s="192"/>
      <c r="R277" s="192"/>
      <c r="S277" s="192"/>
      <c r="T277" s="193"/>
      <c r="AT277" s="194" t="s">
        <v>131</v>
      </c>
      <c r="AU277" s="194" t="s">
        <v>81</v>
      </c>
      <c r="AV277" s="12" t="s">
        <v>129</v>
      </c>
      <c r="AW277" s="12" t="s">
        <v>34</v>
      </c>
      <c r="AX277" s="12" t="s">
        <v>74</v>
      </c>
      <c r="AY277" s="194" t="s">
        <v>123</v>
      </c>
    </row>
    <row r="278" spans="2:65" s="1" customFormat="1" ht="22.65" customHeight="1">
      <c r="B278" s="163"/>
      <c r="C278" s="164" t="s">
        <v>453</v>
      </c>
      <c r="D278" s="164" t="s">
        <v>125</v>
      </c>
      <c r="E278" s="165" t="s">
        <v>454</v>
      </c>
      <c r="F278" s="166" t="s">
        <v>455</v>
      </c>
      <c r="G278" s="167" t="s">
        <v>233</v>
      </c>
      <c r="H278" s="168">
        <v>70.352000000000004</v>
      </c>
      <c r="I278" s="169"/>
      <c r="J278" s="170">
        <f>ROUND(I278*H278,2)</f>
        <v>0</v>
      </c>
      <c r="K278" s="166" t="s">
        <v>159</v>
      </c>
      <c r="L278" s="40"/>
      <c r="M278" s="171" t="s">
        <v>5</v>
      </c>
      <c r="N278" s="172" t="s">
        <v>41</v>
      </c>
      <c r="O278" s="41"/>
      <c r="P278" s="173">
        <f>O278*H278</f>
        <v>0</v>
      </c>
      <c r="Q278" s="173">
        <v>3.0000000000000001E-5</v>
      </c>
      <c r="R278" s="173">
        <f>Q278*H278</f>
        <v>2.11056E-3</v>
      </c>
      <c r="S278" s="173">
        <v>0</v>
      </c>
      <c r="T278" s="174">
        <f>S278*H278</f>
        <v>0</v>
      </c>
      <c r="AR278" s="23" t="s">
        <v>214</v>
      </c>
      <c r="AT278" s="23" t="s">
        <v>125</v>
      </c>
      <c r="AU278" s="23" t="s">
        <v>81</v>
      </c>
      <c r="AY278" s="23" t="s">
        <v>123</v>
      </c>
      <c r="BE278" s="175">
        <f>IF(N278="základní",J278,0)</f>
        <v>0</v>
      </c>
      <c r="BF278" s="175">
        <f>IF(N278="snížená",J278,0)</f>
        <v>0</v>
      </c>
      <c r="BG278" s="175">
        <f>IF(N278="zákl. přenesená",J278,0)</f>
        <v>0</v>
      </c>
      <c r="BH278" s="175">
        <f>IF(N278="sníž. přenesená",J278,0)</f>
        <v>0</v>
      </c>
      <c r="BI278" s="175">
        <f>IF(N278="nulová",J278,0)</f>
        <v>0</v>
      </c>
      <c r="BJ278" s="23" t="s">
        <v>74</v>
      </c>
      <c r="BK278" s="175">
        <f>ROUND(I278*H278,2)</f>
        <v>0</v>
      </c>
      <c r="BL278" s="23" t="s">
        <v>214</v>
      </c>
      <c r="BM278" s="23" t="s">
        <v>456</v>
      </c>
    </row>
    <row r="279" spans="2:65" s="1" customFormat="1" ht="22.65" customHeight="1">
      <c r="B279" s="163"/>
      <c r="C279" s="164" t="s">
        <v>234</v>
      </c>
      <c r="D279" s="164" t="s">
        <v>125</v>
      </c>
      <c r="E279" s="165" t="s">
        <v>457</v>
      </c>
      <c r="F279" s="166" t="s">
        <v>458</v>
      </c>
      <c r="G279" s="167" t="s">
        <v>139</v>
      </c>
      <c r="H279" s="168">
        <v>70.352000000000004</v>
      </c>
      <c r="I279" s="169"/>
      <c r="J279" s="170">
        <f>ROUND(I279*H279,2)</f>
        <v>0</v>
      </c>
      <c r="K279" s="166" t="s">
        <v>159</v>
      </c>
      <c r="L279" s="40"/>
      <c r="M279" s="171" t="s">
        <v>5</v>
      </c>
      <c r="N279" s="172" t="s">
        <v>41</v>
      </c>
      <c r="O279" s="41"/>
      <c r="P279" s="173">
        <f>O279*H279</f>
        <v>0</v>
      </c>
      <c r="Q279" s="173">
        <v>4.0999999999999999E-4</v>
      </c>
      <c r="R279" s="173">
        <f>Q279*H279</f>
        <v>2.884432E-2</v>
      </c>
      <c r="S279" s="173">
        <v>0</v>
      </c>
      <c r="T279" s="174">
        <f>S279*H279</f>
        <v>0</v>
      </c>
      <c r="AR279" s="23" t="s">
        <v>214</v>
      </c>
      <c r="AT279" s="23" t="s">
        <v>125</v>
      </c>
      <c r="AU279" s="23" t="s">
        <v>81</v>
      </c>
      <c r="AY279" s="23" t="s">
        <v>123</v>
      </c>
      <c r="BE279" s="175">
        <f>IF(N279="základní",J279,0)</f>
        <v>0</v>
      </c>
      <c r="BF279" s="175">
        <f>IF(N279="snížená",J279,0)</f>
        <v>0</v>
      </c>
      <c r="BG279" s="175">
        <f>IF(N279="zákl. přenesená",J279,0)</f>
        <v>0</v>
      </c>
      <c r="BH279" s="175">
        <f>IF(N279="sníž. přenesená",J279,0)</f>
        <v>0</v>
      </c>
      <c r="BI279" s="175">
        <f>IF(N279="nulová",J279,0)</f>
        <v>0</v>
      </c>
      <c r="BJ279" s="23" t="s">
        <v>74</v>
      </c>
      <c r="BK279" s="175">
        <f>ROUND(I279*H279,2)</f>
        <v>0</v>
      </c>
      <c r="BL279" s="23" t="s">
        <v>214</v>
      </c>
      <c r="BM279" s="23" t="s">
        <v>459</v>
      </c>
    </row>
    <row r="280" spans="2:65" s="10" customFormat="1" ht="29.75" customHeight="1">
      <c r="B280" s="149"/>
      <c r="D280" s="160" t="s">
        <v>69</v>
      </c>
      <c r="E280" s="161" t="s">
        <v>460</v>
      </c>
      <c r="F280" s="161" t="s">
        <v>461</v>
      </c>
      <c r="I280" s="152"/>
      <c r="J280" s="162">
        <f>BK280</f>
        <v>0</v>
      </c>
      <c r="L280" s="149"/>
      <c r="M280" s="154"/>
      <c r="N280" s="155"/>
      <c r="O280" s="155"/>
      <c r="P280" s="156">
        <f>SUM(P281:P285)</f>
        <v>0</v>
      </c>
      <c r="Q280" s="155"/>
      <c r="R280" s="156">
        <f>SUM(R281:R285)</f>
        <v>0</v>
      </c>
      <c r="S280" s="155"/>
      <c r="T280" s="157">
        <f>SUM(T281:T285)</f>
        <v>0</v>
      </c>
      <c r="AR280" s="150" t="s">
        <v>81</v>
      </c>
      <c r="AT280" s="158" t="s">
        <v>69</v>
      </c>
      <c r="AU280" s="158" t="s">
        <v>74</v>
      </c>
      <c r="AY280" s="150" t="s">
        <v>123</v>
      </c>
      <c r="BK280" s="159">
        <f>SUM(BK281:BK285)</f>
        <v>0</v>
      </c>
    </row>
    <row r="281" spans="2:65" s="1" customFormat="1" ht="22.65" customHeight="1">
      <c r="B281" s="163"/>
      <c r="C281" s="164" t="s">
        <v>462</v>
      </c>
      <c r="D281" s="164" t="s">
        <v>125</v>
      </c>
      <c r="E281" s="165" t="s">
        <v>463</v>
      </c>
      <c r="F281" s="166" t="s">
        <v>464</v>
      </c>
      <c r="G281" s="167" t="s">
        <v>139</v>
      </c>
      <c r="H281" s="168">
        <v>93.539000000000001</v>
      </c>
      <c r="I281" s="169"/>
      <c r="J281" s="170">
        <f>ROUND(I281*H281,2)</f>
        <v>0</v>
      </c>
      <c r="K281" s="166" t="s">
        <v>5</v>
      </c>
      <c r="L281" s="40"/>
      <c r="M281" s="171" t="s">
        <v>5</v>
      </c>
      <c r="N281" s="172" t="s">
        <v>41</v>
      </c>
      <c r="O281" s="41"/>
      <c r="P281" s="173">
        <f>O281*H281</f>
        <v>0</v>
      </c>
      <c r="Q281" s="173">
        <v>0</v>
      </c>
      <c r="R281" s="173">
        <f>Q281*H281</f>
        <v>0</v>
      </c>
      <c r="S281" s="173">
        <v>0</v>
      </c>
      <c r="T281" s="174">
        <f>S281*H281</f>
        <v>0</v>
      </c>
      <c r="AR281" s="23" t="s">
        <v>214</v>
      </c>
      <c r="AT281" s="23" t="s">
        <v>125</v>
      </c>
      <c r="AU281" s="23" t="s">
        <v>81</v>
      </c>
      <c r="AY281" s="23" t="s">
        <v>123</v>
      </c>
      <c r="BE281" s="175">
        <f>IF(N281="základní",J281,0)</f>
        <v>0</v>
      </c>
      <c r="BF281" s="175">
        <f>IF(N281="snížená",J281,0)</f>
        <v>0</v>
      </c>
      <c r="BG281" s="175">
        <f>IF(N281="zákl. přenesená",J281,0)</f>
        <v>0</v>
      </c>
      <c r="BH281" s="175">
        <f>IF(N281="sníž. přenesená",J281,0)</f>
        <v>0</v>
      </c>
      <c r="BI281" s="175">
        <f>IF(N281="nulová",J281,0)</f>
        <v>0</v>
      </c>
      <c r="BJ281" s="23" t="s">
        <v>74</v>
      </c>
      <c r="BK281" s="175">
        <f>ROUND(I281*H281,2)</f>
        <v>0</v>
      </c>
      <c r="BL281" s="23" t="s">
        <v>214</v>
      </c>
      <c r="BM281" s="23" t="s">
        <v>465</v>
      </c>
    </row>
    <row r="282" spans="2:65" s="11" customFormat="1">
      <c r="B282" s="176"/>
      <c r="D282" s="177" t="s">
        <v>131</v>
      </c>
      <c r="E282" s="178" t="s">
        <v>5</v>
      </c>
      <c r="F282" s="179" t="s">
        <v>172</v>
      </c>
      <c r="H282" s="180">
        <v>37.299999999999997</v>
      </c>
      <c r="I282" s="181"/>
      <c r="L282" s="176"/>
      <c r="M282" s="182"/>
      <c r="N282" s="183"/>
      <c r="O282" s="183"/>
      <c r="P282" s="183"/>
      <c r="Q282" s="183"/>
      <c r="R282" s="183"/>
      <c r="S282" s="183"/>
      <c r="T282" s="184"/>
      <c r="AT282" s="178" t="s">
        <v>131</v>
      </c>
      <c r="AU282" s="178" t="s">
        <v>81</v>
      </c>
      <c r="AV282" s="11" t="s">
        <v>81</v>
      </c>
      <c r="AW282" s="11" t="s">
        <v>34</v>
      </c>
      <c r="AX282" s="11" t="s">
        <v>70</v>
      </c>
      <c r="AY282" s="178" t="s">
        <v>123</v>
      </c>
    </row>
    <row r="283" spans="2:65" s="11" customFormat="1" ht="24">
      <c r="B283" s="176"/>
      <c r="D283" s="177" t="s">
        <v>131</v>
      </c>
      <c r="E283" s="178" t="s">
        <v>5</v>
      </c>
      <c r="F283" s="179" t="s">
        <v>466</v>
      </c>
      <c r="H283" s="180">
        <v>44.143000000000001</v>
      </c>
      <c r="I283" s="181"/>
      <c r="L283" s="176"/>
      <c r="M283" s="182"/>
      <c r="N283" s="183"/>
      <c r="O283" s="183"/>
      <c r="P283" s="183"/>
      <c r="Q283" s="183"/>
      <c r="R283" s="183"/>
      <c r="S283" s="183"/>
      <c r="T283" s="184"/>
      <c r="AT283" s="178" t="s">
        <v>131</v>
      </c>
      <c r="AU283" s="178" t="s">
        <v>81</v>
      </c>
      <c r="AV283" s="11" t="s">
        <v>81</v>
      </c>
      <c r="AW283" s="11" t="s">
        <v>34</v>
      </c>
      <c r="AX283" s="11" t="s">
        <v>70</v>
      </c>
      <c r="AY283" s="178" t="s">
        <v>123</v>
      </c>
    </row>
    <row r="284" spans="2:65" s="11" customFormat="1">
      <c r="B284" s="176"/>
      <c r="D284" s="177" t="s">
        <v>131</v>
      </c>
      <c r="E284" s="178" t="s">
        <v>5</v>
      </c>
      <c r="F284" s="179" t="s">
        <v>467</v>
      </c>
      <c r="H284" s="180">
        <v>12.096</v>
      </c>
      <c r="I284" s="181"/>
      <c r="L284" s="176"/>
      <c r="M284" s="182"/>
      <c r="N284" s="183"/>
      <c r="O284" s="183"/>
      <c r="P284" s="183"/>
      <c r="Q284" s="183"/>
      <c r="R284" s="183"/>
      <c r="S284" s="183"/>
      <c r="T284" s="184"/>
      <c r="AT284" s="178" t="s">
        <v>131</v>
      </c>
      <c r="AU284" s="178" t="s">
        <v>81</v>
      </c>
      <c r="AV284" s="11" t="s">
        <v>81</v>
      </c>
      <c r="AW284" s="11" t="s">
        <v>34</v>
      </c>
      <c r="AX284" s="11" t="s">
        <v>70</v>
      </c>
      <c r="AY284" s="178" t="s">
        <v>123</v>
      </c>
    </row>
    <row r="285" spans="2:65" s="12" customFormat="1">
      <c r="B285" s="185"/>
      <c r="D285" s="177" t="s">
        <v>131</v>
      </c>
      <c r="E285" s="195" t="s">
        <v>5</v>
      </c>
      <c r="F285" s="196" t="s">
        <v>136</v>
      </c>
      <c r="H285" s="197">
        <v>93.539000000000001</v>
      </c>
      <c r="I285" s="190"/>
      <c r="L285" s="185"/>
      <c r="M285" s="191"/>
      <c r="N285" s="192"/>
      <c r="O285" s="192"/>
      <c r="P285" s="192"/>
      <c r="Q285" s="192"/>
      <c r="R285" s="192"/>
      <c r="S285" s="192"/>
      <c r="T285" s="193"/>
      <c r="AT285" s="194" t="s">
        <v>131</v>
      </c>
      <c r="AU285" s="194" t="s">
        <v>81</v>
      </c>
      <c r="AV285" s="12" t="s">
        <v>129</v>
      </c>
      <c r="AW285" s="12" t="s">
        <v>34</v>
      </c>
      <c r="AX285" s="12" t="s">
        <v>74</v>
      </c>
      <c r="AY285" s="194" t="s">
        <v>123</v>
      </c>
    </row>
    <row r="286" spans="2:65" s="10" customFormat="1" ht="37.4" customHeight="1">
      <c r="B286" s="149"/>
      <c r="D286" s="150" t="s">
        <v>69</v>
      </c>
      <c r="E286" s="151" t="s">
        <v>468</v>
      </c>
      <c r="F286" s="151" t="s">
        <v>469</v>
      </c>
      <c r="I286" s="152"/>
      <c r="J286" s="153">
        <f>BK286</f>
        <v>0</v>
      </c>
      <c r="L286" s="149"/>
      <c r="M286" s="154"/>
      <c r="N286" s="155"/>
      <c r="O286" s="155"/>
      <c r="P286" s="156">
        <f>P287+P289+P291+P294</f>
        <v>0</v>
      </c>
      <c r="Q286" s="155"/>
      <c r="R286" s="156">
        <f>R287+R289+R291+R294</f>
        <v>0</v>
      </c>
      <c r="S286" s="155"/>
      <c r="T286" s="157">
        <f>T287+T289+T291+T294</f>
        <v>0</v>
      </c>
      <c r="AR286" s="150" t="s">
        <v>156</v>
      </c>
      <c r="AT286" s="158" t="s">
        <v>69</v>
      </c>
      <c r="AU286" s="158" t="s">
        <v>70</v>
      </c>
      <c r="AY286" s="150" t="s">
        <v>123</v>
      </c>
      <c r="BK286" s="159">
        <f>BK287+BK289+BK291+BK294</f>
        <v>0</v>
      </c>
    </row>
    <row r="287" spans="2:65" s="10" customFormat="1" ht="20" customHeight="1">
      <c r="B287" s="149"/>
      <c r="D287" s="160" t="s">
        <v>69</v>
      </c>
      <c r="E287" s="161" t="s">
        <v>470</v>
      </c>
      <c r="F287" s="161" t="s">
        <v>471</v>
      </c>
      <c r="I287" s="152"/>
      <c r="J287" s="162">
        <f>BK287</f>
        <v>0</v>
      </c>
      <c r="L287" s="149"/>
      <c r="M287" s="154"/>
      <c r="N287" s="155"/>
      <c r="O287" s="155"/>
      <c r="P287" s="156">
        <f>P288</f>
        <v>0</v>
      </c>
      <c r="Q287" s="155"/>
      <c r="R287" s="156">
        <f>R288</f>
        <v>0</v>
      </c>
      <c r="S287" s="155"/>
      <c r="T287" s="157">
        <f>T288</f>
        <v>0</v>
      </c>
      <c r="AR287" s="150" t="s">
        <v>156</v>
      </c>
      <c r="AT287" s="158" t="s">
        <v>69</v>
      </c>
      <c r="AU287" s="158" t="s">
        <v>74</v>
      </c>
      <c r="AY287" s="150" t="s">
        <v>123</v>
      </c>
      <c r="BK287" s="159">
        <f>BK288</f>
        <v>0</v>
      </c>
    </row>
    <row r="288" spans="2:65" s="1" customFormat="1" ht="22.65" customHeight="1">
      <c r="B288" s="163"/>
      <c r="C288" s="164" t="s">
        <v>472</v>
      </c>
      <c r="D288" s="164" t="s">
        <v>125</v>
      </c>
      <c r="E288" s="165" t="s">
        <v>473</v>
      </c>
      <c r="F288" s="166" t="s">
        <v>474</v>
      </c>
      <c r="G288" s="167" t="s">
        <v>475</v>
      </c>
      <c r="H288" s="168">
        <v>55025.909</v>
      </c>
      <c r="I288" s="169"/>
      <c r="J288" s="170">
        <f>ROUND(I288*H288,2)</f>
        <v>0</v>
      </c>
      <c r="K288" s="166" t="s">
        <v>159</v>
      </c>
      <c r="L288" s="40"/>
      <c r="M288" s="171" t="s">
        <v>5</v>
      </c>
      <c r="N288" s="172" t="s">
        <v>41</v>
      </c>
      <c r="O288" s="41"/>
      <c r="P288" s="173">
        <f>O288*H288</f>
        <v>0</v>
      </c>
      <c r="Q288" s="173">
        <v>0</v>
      </c>
      <c r="R288" s="173">
        <f>Q288*H288</f>
        <v>0</v>
      </c>
      <c r="S288" s="173">
        <v>0</v>
      </c>
      <c r="T288" s="174">
        <f>S288*H288</f>
        <v>0</v>
      </c>
      <c r="AR288" s="23" t="s">
        <v>476</v>
      </c>
      <c r="AT288" s="23" t="s">
        <v>125</v>
      </c>
      <c r="AU288" s="23" t="s">
        <v>81</v>
      </c>
      <c r="AY288" s="23" t="s">
        <v>123</v>
      </c>
      <c r="BE288" s="175">
        <f>IF(N288="základní",J288,0)</f>
        <v>0</v>
      </c>
      <c r="BF288" s="175">
        <f>IF(N288="snížená",J288,0)</f>
        <v>0</v>
      </c>
      <c r="BG288" s="175">
        <f>IF(N288="zákl. přenesená",J288,0)</f>
        <v>0</v>
      </c>
      <c r="BH288" s="175">
        <f>IF(N288="sníž. přenesená",J288,0)</f>
        <v>0</v>
      </c>
      <c r="BI288" s="175">
        <f>IF(N288="nulová",J288,0)</f>
        <v>0</v>
      </c>
      <c r="BJ288" s="23" t="s">
        <v>74</v>
      </c>
      <c r="BK288" s="175">
        <f>ROUND(I288*H288,2)</f>
        <v>0</v>
      </c>
      <c r="BL288" s="23" t="s">
        <v>476</v>
      </c>
      <c r="BM288" s="23" t="s">
        <v>477</v>
      </c>
    </row>
    <row r="289" spans="2:65" s="10" customFormat="1" ht="29.75" customHeight="1">
      <c r="B289" s="149"/>
      <c r="D289" s="160" t="s">
        <v>69</v>
      </c>
      <c r="E289" s="161" t="s">
        <v>478</v>
      </c>
      <c r="F289" s="161" t="s">
        <v>479</v>
      </c>
      <c r="I289" s="152"/>
      <c r="J289" s="162">
        <f>BK289</f>
        <v>0</v>
      </c>
      <c r="L289" s="149"/>
      <c r="M289" s="154"/>
      <c r="N289" s="155"/>
      <c r="O289" s="155"/>
      <c r="P289" s="156">
        <f>P290</f>
        <v>0</v>
      </c>
      <c r="Q289" s="155"/>
      <c r="R289" s="156">
        <f>R290</f>
        <v>0</v>
      </c>
      <c r="S289" s="155"/>
      <c r="T289" s="157">
        <f>T290</f>
        <v>0</v>
      </c>
      <c r="AR289" s="150" t="s">
        <v>156</v>
      </c>
      <c r="AT289" s="158" t="s">
        <v>69</v>
      </c>
      <c r="AU289" s="158" t="s">
        <v>74</v>
      </c>
      <c r="AY289" s="150" t="s">
        <v>123</v>
      </c>
      <c r="BK289" s="159">
        <f>BK290</f>
        <v>0</v>
      </c>
    </row>
    <row r="290" spans="2:65" s="1" customFormat="1" ht="22.65" customHeight="1">
      <c r="B290" s="163"/>
      <c r="C290" s="164" t="s">
        <v>480</v>
      </c>
      <c r="D290" s="164" t="s">
        <v>125</v>
      </c>
      <c r="E290" s="165" t="s">
        <v>481</v>
      </c>
      <c r="F290" s="166" t="s">
        <v>482</v>
      </c>
      <c r="G290" s="167" t="s">
        <v>239</v>
      </c>
      <c r="H290" s="168">
        <v>1</v>
      </c>
      <c r="I290" s="169"/>
      <c r="J290" s="170">
        <f>ROUND(I290*H290,2)</f>
        <v>0</v>
      </c>
      <c r="K290" s="166" t="s">
        <v>159</v>
      </c>
      <c r="L290" s="40"/>
      <c r="M290" s="171" t="s">
        <v>5</v>
      </c>
      <c r="N290" s="172" t="s">
        <v>41</v>
      </c>
      <c r="O290" s="41"/>
      <c r="P290" s="173">
        <f>O290*H290</f>
        <v>0</v>
      </c>
      <c r="Q290" s="173">
        <v>0</v>
      </c>
      <c r="R290" s="173">
        <f>Q290*H290</f>
        <v>0</v>
      </c>
      <c r="S290" s="173">
        <v>0</v>
      </c>
      <c r="T290" s="174">
        <f>S290*H290</f>
        <v>0</v>
      </c>
      <c r="AR290" s="23" t="s">
        <v>476</v>
      </c>
      <c r="AT290" s="23" t="s">
        <v>125</v>
      </c>
      <c r="AU290" s="23" t="s">
        <v>81</v>
      </c>
      <c r="AY290" s="23" t="s">
        <v>123</v>
      </c>
      <c r="BE290" s="175">
        <f>IF(N290="základní",J290,0)</f>
        <v>0</v>
      </c>
      <c r="BF290" s="175">
        <f>IF(N290="snížená",J290,0)</f>
        <v>0</v>
      </c>
      <c r="BG290" s="175">
        <f>IF(N290="zákl. přenesená",J290,0)</f>
        <v>0</v>
      </c>
      <c r="BH290" s="175">
        <f>IF(N290="sníž. přenesená",J290,0)</f>
        <v>0</v>
      </c>
      <c r="BI290" s="175">
        <f>IF(N290="nulová",J290,0)</f>
        <v>0</v>
      </c>
      <c r="BJ290" s="23" t="s">
        <v>74</v>
      </c>
      <c r="BK290" s="175">
        <f>ROUND(I290*H290,2)</f>
        <v>0</v>
      </c>
      <c r="BL290" s="23" t="s">
        <v>476</v>
      </c>
      <c r="BM290" s="23" t="s">
        <v>483</v>
      </c>
    </row>
    <row r="291" spans="2:65" s="10" customFormat="1" ht="29.75" customHeight="1">
      <c r="B291" s="149"/>
      <c r="D291" s="160" t="s">
        <v>69</v>
      </c>
      <c r="E291" s="161" t="s">
        <v>484</v>
      </c>
      <c r="F291" s="161" t="s">
        <v>485</v>
      </c>
      <c r="I291" s="152"/>
      <c r="J291" s="162">
        <f>BK291</f>
        <v>0</v>
      </c>
      <c r="L291" s="149"/>
      <c r="M291" s="154"/>
      <c r="N291" s="155"/>
      <c r="O291" s="155"/>
      <c r="P291" s="156">
        <f>SUM(P292:P293)</f>
        <v>0</v>
      </c>
      <c r="Q291" s="155"/>
      <c r="R291" s="156">
        <f>SUM(R292:R293)</f>
        <v>0</v>
      </c>
      <c r="S291" s="155"/>
      <c r="T291" s="157">
        <f>SUM(T292:T293)</f>
        <v>0</v>
      </c>
      <c r="AR291" s="150" t="s">
        <v>156</v>
      </c>
      <c r="AT291" s="158" t="s">
        <v>69</v>
      </c>
      <c r="AU291" s="158" t="s">
        <v>74</v>
      </c>
      <c r="AY291" s="150" t="s">
        <v>123</v>
      </c>
      <c r="BK291" s="159">
        <f>SUM(BK292:BK293)</f>
        <v>0</v>
      </c>
    </row>
    <row r="292" spans="2:65" s="1" customFormat="1" ht="22.65" customHeight="1">
      <c r="B292" s="163"/>
      <c r="C292" s="164" t="s">
        <v>486</v>
      </c>
      <c r="D292" s="164" t="s">
        <v>125</v>
      </c>
      <c r="E292" s="165" t="s">
        <v>487</v>
      </c>
      <c r="F292" s="166" t="s">
        <v>488</v>
      </c>
      <c r="G292" s="167" t="s">
        <v>475</v>
      </c>
      <c r="H292" s="168">
        <v>55025.909</v>
      </c>
      <c r="I292" s="169"/>
      <c r="J292" s="170">
        <f>ROUND(I292*H292,2)</f>
        <v>0</v>
      </c>
      <c r="K292" s="166" t="s">
        <v>159</v>
      </c>
      <c r="L292" s="40"/>
      <c r="M292" s="171" t="s">
        <v>5</v>
      </c>
      <c r="N292" s="172" t="s">
        <v>41</v>
      </c>
      <c r="O292" s="41"/>
      <c r="P292" s="173">
        <f>O292*H292</f>
        <v>0</v>
      </c>
      <c r="Q292" s="173">
        <v>0</v>
      </c>
      <c r="R292" s="173">
        <f>Q292*H292</f>
        <v>0</v>
      </c>
      <c r="S292" s="173">
        <v>0</v>
      </c>
      <c r="T292" s="174">
        <f>S292*H292</f>
        <v>0</v>
      </c>
      <c r="AR292" s="23" t="s">
        <v>476</v>
      </c>
      <c r="AT292" s="23" t="s">
        <v>125</v>
      </c>
      <c r="AU292" s="23" t="s">
        <v>81</v>
      </c>
      <c r="AY292" s="23" t="s">
        <v>123</v>
      </c>
      <c r="BE292" s="175">
        <f>IF(N292="základní",J292,0)</f>
        <v>0</v>
      </c>
      <c r="BF292" s="175">
        <f>IF(N292="snížená",J292,0)</f>
        <v>0</v>
      </c>
      <c r="BG292" s="175">
        <f>IF(N292="zákl. přenesená",J292,0)</f>
        <v>0</v>
      </c>
      <c r="BH292" s="175">
        <f>IF(N292="sníž. přenesená",J292,0)</f>
        <v>0</v>
      </c>
      <c r="BI292" s="175">
        <f>IF(N292="nulová",J292,0)</f>
        <v>0</v>
      </c>
      <c r="BJ292" s="23" t="s">
        <v>74</v>
      </c>
      <c r="BK292" s="175">
        <f>ROUND(I292*H292,2)</f>
        <v>0</v>
      </c>
      <c r="BL292" s="23" t="s">
        <v>476</v>
      </c>
      <c r="BM292" s="23" t="s">
        <v>489</v>
      </c>
    </row>
    <row r="293" spans="2:65" s="1" customFormat="1" ht="22.65" customHeight="1">
      <c r="B293" s="163"/>
      <c r="C293" s="164" t="s">
        <v>490</v>
      </c>
      <c r="D293" s="164" t="s">
        <v>125</v>
      </c>
      <c r="E293" s="165" t="s">
        <v>491</v>
      </c>
      <c r="F293" s="166" t="s">
        <v>492</v>
      </c>
      <c r="G293" s="167" t="s">
        <v>475</v>
      </c>
      <c r="H293" s="168">
        <v>55025.909</v>
      </c>
      <c r="I293" s="169"/>
      <c r="J293" s="170">
        <f>ROUND(I293*H293,2)</f>
        <v>0</v>
      </c>
      <c r="K293" s="166" t="s">
        <v>159</v>
      </c>
      <c r="L293" s="40"/>
      <c r="M293" s="171" t="s">
        <v>5</v>
      </c>
      <c r="N293" s="172" t="s">
        <v>41</v>
      </c>
      <c r="O293" s="41"/>
      <c r="P293" s="173">
        <f>O293*H293</f>
        <v>0</v>
      </c>
      <c r="Q293" s="173">
        <v>0</v>
      </c>
      <c r="R293" s="173">
        <f>Q293*H293</f>
        <v>0</v>
      </c>
      <c r="S293" s="173">
        <v>0</v>
      </c>
      <c r="T293" s="174">
        <f>S293*H293</f>
        <v>0</v>
      </c>
      <c r="AR293" s="23" t="s">
        <v>476</v>
      </c>
      <c r="AT293" s="23" t="s">
        <v>125</v>
      </c>
      <c r="AU293" s="23" t="s">
        <v>81</v>
      </c>
      <c r="AY293" s="23" t="s">
        <v>123</v>
      </c>
      <c r="BE293" s="175">
        <f>IF(N293="základní",J293,0)</f>
        <v>0</v>
      </c>
      <c r="BF293" s="175">
        <f>IF(N293="snížená",J293,0)</f>
        <v>0</v>
      </c>
      <c r="BG293" s="175">
        <f>IF(N293="zákl. přenesená",J293,0)</f>
        <v>0</v>
      </c>
      <c r="BH293" s="175">
        <f>IF(N293="sníž. přenesená",J293,0)</f>
        <v>0</v>
      </c>
      <c r="BI293" s="175">
        <f>IF(N293="nulová",J293,0)</f>
        <v>0</v>
      </c>
      <c r="BJ293" s="23" t="s">
        <v>74</v>
      </c>
      <c r="BK293" s="175">
        <f>ROUND(I293*H293,2)</f>
        <v>0</v>
      </c>
      <c r="BL293" s="23" t="s">
        <v>476</v>
      </c>
      <c r="BM293" s="23" t="s">
        <v>493</v>
      </c>
    </row>
    <row r="294" spans="2:65" s="10" customFormat="1" ht="29.75" customHeight="1">
      <c r="B294" s="149"/>
      <c r="D294" s="160" t="s">
        <v>69</v>
      </c>
      <c r="E294" s="161" t="s">
        <v>494</v>
      </c>
      <c r="F294" s="161" t="s">
        <v>495</v>
      </c>
      <c r="I294" s="152"/>
      <c r="J294" s="162">
        <f>BK294</f>
        <v>0</v>
      </c>
      <c r="L294" s="149"/>
      <c r="M294" s="154"/>
      <c r="N294" s="155"/>
      <c r="O294" s="155"/>
      <c r="P294" s="156">
        <f>P295</f>
        <v>0</v>
      </c>
      <c r="Q294" s="155"/>
      <c r="R294" s="156">
        <f>R295</f>
        <v>0</v>
      </c>
      <c r="S294" s="155"/>
      <c r="T294" s="157">
        <f>T295</f>
        <v>0</v>
      </c>
      <c r="AR294" s="150" t="s">
        <v>156</v>
      </c>
      <c r="AT294" s="158" t="s">
        <v>69</v>
      </c>
      <c r="AU294" s="158" t="s">
        <v>74</v>
      </c>
      <c r="AY294" s="150" t="s">
        <v>123</v>
      </c>
      <c r="BK294" s="159">
        <f>BK295</f>
        <v>0</v>
      </c>
    </row>
    <row r="295" spans="2:65" s="1" customFormat="1" ht="22.65" customHeight="1">
      <c r="B295" s="163"/>
      <c r="C295" s="164" t="s">
        <v>496</v>
      </c>
      <c r="D295" s="164" t="s">
        <v>125</v>
      </c>
      <c r="E295" s="165" t="s">
        <v>497</v>
      </c>
      <c r="F295" s="166" t="s">
        <v>498</v>
      </c>
      <c r="G295" s="167" t="s">
        <v>475</v>
      </c>
      <c r="H295" s="168">
        <v>55025.909</v>
      </c>
      <c r="I295" s="169"/>
      <c r="J295" s="170">
        <f>ROUND(I295*H295,2)</f>
        <v>0</v>
      </c>
      <c r="K295" s="166" t="s">
        <v>159</v>
      </c>
      <c r="L295" s="40"/>
      <c r="M295" s="171" t="s">
        <v>5</v>
      </c>
      <c r="N295" s="219" t="s">
        <v>41</v>
      </c>
      <c r="O295" s="220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AR295" s="23" t="s">
        <v>476</v>
      </c>
      <c r="AT295" s="23" t="s">
        <v>125</v>
      </c>
      <c r="AU295" s="23" t="s">
        <v>81</v>
      </c>
      <c r="AY295" s="23" t="s">
        <v>123</v>
      </c>
      <c r="BE295" s="175">
        <f>IF(N295="základní",J295,0)</f>
        <v>0</v>
      </c>
      <c r="BF295" s="175">
        <f>IF(N295="snížená",J295,0)</f>
        <v>0</v>
      </c>
      <c r="BG295" s="175">
        <f>IF(N295="zákl. přenesená",J295,0)</f>
        <v>0</v>
      </c>
      <c r="BH295" s="175">
        <f>IF(N295="sníž. přenesená",J295,0)</f>
        <v>0</v>
      </c>
      <c r="BI295" s="175">
        <f>IF(N295="nulová",J295,0)</f>
        <v>0</v>
      </c>
      <c r="BJ295" s="23" t="s">
        <v>74</v>
      </c>
      <c r="BK295" s="175">
        <f>ROUND(I295*H295,2)</f>
        <v>0</v>
      </c>
      <c r="BL295" s="23" t="s">
        <v>476</v>
      </c>
      <c r="BM295" s="23" t="s">
        <v>499</v>
      </c>
    </row>
    <row r="296" spans="2:65" s="1" customFormat="1" ht="6.9" customHeight="1">
      <c r="B296" s="55"/>
      <c r="C296" s="56"/>
      <c r="D296" s="56"/>
      <c r="E296" s="56"/>
      <c r="F296" s="56"/>
      <c r="G296" s="56"/>
      <c r="H296" s="56"/>
      <c r="I296" s="117"/>
      <c r="J296" s="56"/>
      <c r="K296" s="56"/>
      <c r="L296" s="40"/>
    </row>
  </sheetData>
  <autoFilter ref="C88:K295"/>
  <mergeCells count="6">
    <mergeCell ref="E81:H81"/>
    <mergeCell ref="G1:H1"/>
    <mergeCell ref="L2:V2"/>
    <mergeCell ref="E7:H7"/>
    <mergeCell ref="E22:H22"/>
    <mergeCell ref="E43:H43"/>
  </mergeCells>
  <phoneticPr fontId="48" type="noConversion"/>
  <hyperlinks>
    <hyperlink ref="F1:G1" location="C2" display="1) Krycí list soupisu"/>
    <hyperlink ref="G1:H1" location="C50" display="2) Rekapitulace"/>
    <hyperlink ref="J1" location="C88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39" zoomScaleNormal="100" workbookViewId="0">
      <selection activeCell="A67" sqref="A67:XFD67"/>
    </sheetView>
  </sheetViews>
  <sheetFormatPr defaultRowHeight="12"/>
  <cols>
    <col min="1" max="1" width="8.375" style="223" customWidth="1"/>
    <col min="2" max="2" width="1.625" style="223" customWidth="1"/>
    <col min="3" max="4" width="5" style="223" customWidth="1"/>
    <col min="5" max="5" width="11.625" style="223" customWidth="1"/>
    <col min="6" max="6" width="9.125" style="223" customWidth="1"/>
    <col min="7" max="7" width="5" style="223" customWidth="1"/>
    <col min="8" max="8" width="77.875" style="223" customWidth="1"/>
    <col min="9" max="10" width="20" style="223" customWidth="1"/>
    <col min="11" max="11" width="1.625" style="223" customWidth="1"/>
  </cols>
  <sheetData>
    <row r="1" spans="2:11" ht="37.5" customHeight="1"/>
    <row r="2" spans="2:1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487" t="s">
        <v>500</v>
      </c>
      <c r="D3" s="487"/>
      <c r="E3" s="487"/>
      <c r="F3" s="487"/>
      <c r="G3" s="487"/>
      <c r="H3" s="487"/>
      <c r="I3" s="487"/>
      <c r="J3" s="487"/>
      <c r="K3" s="228"/>
    </row>
    <row r="4" spans="2:11" ht="25.5" customHeight="1">
      <c r="B4" s="229"/>
      <c r="C4" s="493" t="s">
        <v>501</v>
      </c>
      <c r="D4" s="493"/>
      <c r="E4" s="493"/>
      <c r="F4" s="493"/>
      <c r="G4" s="493"/>
      <c r="H4" s="493"/>
      <c r="I4" s="493"/>
      <c r="J4" s="493"/>
      <c r="K4" s="230"/>
    </row>
    <row r="5" spans="2:1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ht="26" customHeight="1">
      <c r="B6" s="229"/>
      <c r="C6" s="490" t="s">
        <v>502</v>
      </c>
      <c r="D6" s="490"/>
      <c r="E6" s="490"/>
      <c r="F6" s="490"/>
      <c r="G6" s="490"/>
      <c r="H6" s="490"/>
      <c r="I6" s="490"/>
      <c r="J6" s="490"/>
      <c r="K6" s="230"/>
    </row>
    <row r="7" spans="2:11" ht="15" customHeight="1">
      <c r="B7" s="233"/>
      <c r="C7" s="490" t="s">
        <v>503</v>
      </c>
      <c r="D7" s="490"/>
      <c r="E7" s="490"/>
      <c r="F7" s="490"/>
      <c r="G7" s="490"/>
      <c r="H7" s="490"/>
      <c r="I7" s="490"/>
      <c r="J7" s="490"/>
      <c r="K7" s="230"/>
    </row>
    <row r="8" spans="2:1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ht="15" customHeight="1">
      <c r="B9" s="233"/>
      <c r="C9" s="490" t="s">
        <v>504</v>
      </c>
      <c r="D9" s="490"/>
      <c r="E9" s="490"/>
      <c r="F9" s="490"/>
      <c r="G9" s="490"/>
      <c r="H9" s="490"/>
      <c r="I9" s="490"/>
      <c r="J9" s="490"/>
      <c r="K9" s="230"/>
    </row>
    <row r="10" spans="2:11" ht="29" customHeight="1">
      <c r="B10" s="233"/>
      <c r="C10" s="232"/>
      <c r="D10" s="490" t="s">
        <v>505</v>
      </c>
      <c r="E10" s="490"/>
      <c r="F10" s="490"/>
      <c r="G10" s="490"/>
      <c r="H10" s="490"/>
      <c r="I10" s="490"/>
      <c r="J10" s="490"/>
      <c r="K10" s="230"/>
    </row>
    <row r="11" spans="2:11" ht="15" customHeight="1">
      <c r="B11" s="233"/>
      <c r="C11" s="234"/>
      <c r="D11" s="490" t="s">
        <v>506</v>
      </c>
      <c r="E11" s="490"/>
      <c r="F11" s="490"/>
      <c r="G11" s="490"/>
      <c r="H11" s="490"/>
      <c r="I11" s="490"/>
      <c r="J11" s="490"/>
      <c r="K11" s="230"/>
    </row>
    <row r="12" spans="2:11" ht="12.75" customHeight="1">
      <c r="B12" s="233"/>
      <c r="C12" s="234"/>
      <c r="D12" s="234"/>
      <c r="E12" s="234"/>
      <c r="F12" s="234"/>
      <c r="G12" s="234"/>
      <c r="H12" s="234"/>
      <c r="I12" s="234"/>
      <c r="J12" s="234"/>
      <c r="K12" s="230"/>
    </row>
    <row r="13" spans="2:11" ht="15" customHeight="1">
      <c r="B13" s="233"/>
      <c r="C13" s="234"/>
      <c r="D13" s="490" t="s">
        <v>507</v>
      </c>
      <c r="E13" s="490"/>
      <c r="F13" s="490"/>
      <c r="G13" s="490"/>
      <c r="H13" s="490"/>
      <c r="I13" s="490"/>
      <c r="J13" s="490"/>
      <c r="K13" s="230"/>
    </row>
    <row r="14" spans="2:11" ht="15" customHeight="1">
      <c r="B14" s="233"/>
      <c r="C14" s="234"/>
      <c r="D14" s="490" t="s">
        <v>508</v>
      </c>
      <c r="E14" s="490"/>
      <c r="F14" s="490"/>
      <c r="G14" s="490"/>
      <c r="H14" s="490"/>
      <c r="I14" s="490"/>
      <c r="J14" s="490"/>
      <c r="K14" s="230"/>
    </row>
    <row r="15" spans="2:11" ht="15" customHeight="1">
      <c r="B15" s="233"/>
      <c r="C15" s="234"/>
      <c r="D15" s="490" t="s">
        <v>509</v>
      </c>
      <c r="E15" s="490"/>
      <c r="F15" s="490"/>
      <c r="G15" s="490"/>
      <c r="H15" s="490"/>
      <c r="I15" s="490"/>
      <c r="J15" s="490"/>
      <c r="K15" s="230"/>
    </row>
    <row r="16" spans="2:11" ht="15" customHeight="1">
      <c r="B16" s="233"/>
      <c r="C16" s="234"/>
      <c r="D16" s="234"/>
      <c r="E16" s="235" t="s">
        <v>73</v>
      </c>
      <c r="F16" s="490" t="s">
        <v>510</v>
      </c>
      <c r="G16" s="490"/>
      <c r="H16" s="490"/>
      <c r="I16" s="490"/>
      <c r="J16" s="490"/>
      <c r="K16" s="230"/>
    </row>
    <row r="17" spans="2:11" ht="15" customHeight="1">
      <c r="B17" s="233"/>
      <c r="C17" s="234"/>
      <c r="D17" s="234"/>
      <c r="E17" s="235" t="s">
        <v>511</v>
      </c>
      <c r="F17" s="490" t="s">
        <v>512</v>
      </c>
      <c r="G17" s="490"/>
      <c r="H17" s="490"/>
      <c r="I17" s="490"/>
      <c r="J17" s="490"/>
      <c r="K17" s="230"/>
    </row>
    <row r="18" spans="2:11" ht="15" customHeight="1">
      <c r="B18" s="233"/>
      <c r="C18" s="234"/>
      <c r="D18" s="234"/>
      <c r="E18" s="235" t="s">
        <v>513</v>
      </c>
      <c r="F18" s="490" t="s">
        <v>514</v>
      </c>
      <c r="G18" s="490"/>
      <c r="H18" s="490"/>
      <c r="I18" s="490"/>
      <c r="J18" s="490"/>
      <c r="K18" s="230"/>
    </row>
    <row r="19" spans="2:11" ht="15" customHeight="1">
      <c r="B19" s="233"/>
      <c r="C19" s="234"/>
      <c r="D19" s="234"/>
      <c r="E19" s="235" t="s">
        <v>515</v>
      </c>
      <c r="F19" s="490" t="s">
        <v>516</v>
      </c>
      <c r="G19" s="490"/>
      <c r="H19" s="490"/>
      <c r="I19" s="490"/>
      <c r="J19" s="490"/>
      <c r="K19" s="230"/>
    </row>
    <row r="20" spans="2:11" ht="15" customHeight="1">
      <c r="B20" s="233"/>
      <c r="C20" s="234"/>
      <c r="D20" s="234"/>
      <c r="E20" s="235" t="s">
        <v>517</v>
      </c>
      <c r="F20" s="490" t="s">
        <v>518</v>
      </c>
      <c r="G20" s="490"/>
      <c r="H20" s="490"/>
      <c r="I20" s="490"/>
      <c r="J20" s="490"/>
      <c r="K20" s="230"/>
    </row>
    <row r="21" spans="2:11" ht="15" customHeight="1">
      <c r="B21" s="233"/>
      <c r="C21" s="234"/>
      <c r="D21" s="234"/>
      <c r="E21" s="235" t="s">
        <v>519</v>
      </c>
      <c r="F21" s="490" t="s">
        <v>520</v>
      </c>
      <c r="G21" s="490"/>
      <c r="H21" s="490"/>
      <c r="I21" s="490"/>
      <c r="J21" s="490"/>
      <c r="K21" s="230"/>
    </row>
    <row r="22" spans="2:11" ht="12.75" customHeight="1">
      <c r="B22" s="233"/>
      <c r="C22" s="234"/>
      <c r="D22" s="234"/>
      <c r="E22" s="234"/>
      <c r="F22" s="234"/>
      <c r="G22" s="234"/>
      <c r="H22" s="234"/>
      <c r="I22" s="234"/>
      <c r="J22" s="234"/>
      <c r="K22" s="230"/>
    </row>
    <row r="23" spans="2:11" ht="33.5" customHeight="1">
      <c r="B23" s="233"/>
      <c r="C23" s="490" t="s">
        <v>521</v>
      </c>
      <c r="D23" s="490"/>
      <c r="E23" s="490"/>
      <c r="F23" s="490"/>
      <c r="G23" s="490"/>
      <c r="H23" s="490"/>
      <c r="I23" s="490"/>
      <c r="J23" s="490"/>
      <c r="K23" s="230"/>
    </row>
    <row r="24" spans="2:11" ht="15" customHeight="1">
      <c r="B24" s="233"/>
      <c r="C24" s="490" t="s">
        <v>522</v>
      </c>
      <c r="D24" s="490"/>
      <c r="E24" s="490"/>
      <c r="F24" s="490"/>
      <c r="G24" s="490"/>
      <c r="H24" s="490"/>
      <c r="I24" s="490"/>
      <c r="J24" s="490"/>
      <c r="K24" s="230"/>
    </row>
    <row r="25" spans="2:11" ht="15" customHeight="1">
      <c r="B25" s="233"/>
      <c r="C25" s="232"/>
      <c r="D25" s="490" t="s">
        <v>523</v>
      </c>
      <c r="E25" s="490"/>
      <c r="F25" s="490"/>
      <c r="G25" s="490"/>
      <c r="H25" s="490"/>
      <c r="I25" s="490"/>
      <c r="J25" s="490"/>
      <c r="K25" s="230"/>
    </row>
    <row r="26" spans="2:11" ht="15" customHeight="1">
      <c r="B26" s="233"/>
      <c r="C26" s="234"/>
      <c r="D26" s="490" t="s">
        <v>524</v>
      </c>
      <c r="E26" s="490"/>
      <c r="F26" s="490"/>
      <c r="G26" s="490"/>
      <c r="H26" s="490"/>
      <c r="I26" s="490"/>
      <c r="J26" s="490"/>
      <c r="K26" s="230"/>
    </row>
    <row r="27" spans="2:11" ht="12.75" customHeight="1">
      <c r="B27" s="233"/>
      <c r="C27" s="234"/>
      <c r="D27" s="234"/>
      <c r="E27" s="234"/>
      <c r="F27" s="234"/>
      <c r="G27" s="234"/>
      <c r="H27" s="234"/>
      <c r="I27" s="234"/>
      <c r="J27" s="234"/>
      <c r="K27" s="230"/>
    </row>
    <row r="28" spans="2:11" ht="15" customHeight="1">
      <c r="B28" s="233"/>
      <c r="C28" s="234"/>
      <c r="D28" s="490" t="s">
        <v>525</v>
      </c>
      <c r="E28" s="490"/>
      <c r="F28" s="490"/>
      <c r="G28" s="490"/>
      <c r="H28" s="490"/>
      <c r="I28" s="490"/>
      <c r="J28" s="490"/>
      <c r="K28" s="230"/>
    </row>
    <row r="29" spans="2:11" ht="15" customHeight="1">
      <c r="B29" s="233"/>
      <c r="C29" s="234"/>
      <c r="D29" s="490" t="s">
        <v>526</v>
      </c>
      <c r="E29" s="490"/>
      <c r="F29" s="490"/>
      <c r="G29" s="490"/>
      <c r="H29" s="490"/>
      <c r="I29" s="490"/>
      <c r="J29" s="490"/>
      <c r="K29" s="230"/>
    </row>
    <row r="30" spans="2:11" ht="12.75" customHeight="1">
      <c r="B30" s="233"/>
      <c r="C30" s="234"/>
      <c r="D30" s="234"/>
      <c r="E30" s="234"/>
      <c r="F30" s="234"/>
      <c r="G30" s="234"/>
      <c r="H30" s="234"/>
      <c r="I30" s="234"/>
      <c r="J30" s="234"/>
      <c r="K30" s="230"/>
    </row>
    <row r="31" spans="2:11" ht="30.5" customHeight="1">
      <c r="B31" s="233"/>
      <c r="C31" s="234"/>
      <c r="D31" s="490" t="s">
        <v>527</v>
      </c>
      <c r="E31" s="490"/>
      <c r="F31" s="490"/>
      <c r="G31" s="490"/>
      <c r="H31" s="490"/>
      <c r="I31" s="490"/>
      <c r="J31" s="490"/>
      <c r="K31" s="230"/>
    </row>
    <row r="32" spans="2:11" ht="15" customHeight="1">
      <c r="B32" s="233"/>
      <c r="C32" s="234"/>
      <c r="D32" s="490" t="s">
        <v>528</v>
      </c>
      <c r="E32" s="490"/>
      <c r="F32" s="490"/>
      <c r="G32" s="490"/>
      <c r="H32" s="490"/>
      <c r="I32" s="490"/>
      <c r="J32" s="490"/>
      <c r="K32" s="230"/>
    </row>
    <row r="33" spans="2:11" ht="15" customHeight="1">
      <c r="B33" s="233"/>
      <c r="C33" s="234"/>
      <c r="D33" s="490" t="s">
        <v>529</v>
      </c>
      <c r="E33" s="490"/>
      <c r="F33" s="490"/>
      <c r="G33" s="490"/>
      <c r="H33" s="490"/>
      <c r="I33" s="490"/>
      <c r="J33" s="490"/>
      <c r="K33" s="230"/>
    </row>
    <row r="34" spans="2:11" ht="15" customHeight="1">
      <c r="B34" s="233"/>
      <c r="C34" s="234"/>
      <c r="D34" s="232"/>
      <c r="E34" s="236" t="s">
        <v>108</v>
      </c>
      <c r="F34" s="232"/>
      <c r="G34" s="490" t="s">
        <v>530</v>
      </c>
      <c r="H34" s="490"/>
      <c r="I34" s="490"/>
      <c r="J34" s="490"/>
      <c r="K34" s="230"/>
    </row>
    <row r="35" spans="2:11" ht="30.75" customHeight="1">
      <c r="B35" s="233"/>
      <c r="C35" s="234"/>
      <c r="D35" s="232"/>
      <c r="E35" s="236" t="s">
        <v>531</v>
      </c>
      <c r="F35" s="232"/>
      <c r="G35" s="490" t="s">
        <v>532</v>
      </c>
      <c r="H35" s="490"/>
      <c r="I35" s="490"/>
      <c r="J35" s="490"/>
      <c r="K35" s="230"/>
    </row>
    <row r="36" spans="2:11" ht="15" customHeight="1">
      <c r="B36" s="233"/>
      <c r="C36" s="234"/>
      <c r="D36" s="232"/>
      <c r="E36" s="236" t="s">
        <v>51</v>
      </c>
      <c r="F36" s="232"/>
      <c r="G36" s="490" t="s">
        <v>533</v>
      </c>
      <c r="H36" s="490"/>
      <c r="I36" s="490"/>
      <c r="J36" s="490"/>
      <c r="K36" s="230"/>
    </row>
    <row r="37" spans="2:11" ht="15" customHeight="1">
      <c r="B37" s="233"/>
      <c r="C37" s="234"/>
      <c r="D37" s="232"/>
      <c r="E37" s="236" t="s">
        <v>109</v>
      </c>
      <c r="F37" s="232"/>
      <c r="G37" s="490" t="s">
        <v>534</v>
      </c>
      <c r="H37" s="490"/>
      <c r="I37" s="490"/>
      <c r="J37" s="490"/>
      <c r="K37" s="230"/>
    </row>
    <row r="38" spans="2:11" ht="15" customHeight="1">
      <c r="B38" s="233"/>
      <c r="C38" s="234"/>
      <c r="D38" s="232"/>
      <c r="E38" s="236" t="s">
        <v>110</v>
      </c>
      <c r="F38" s="232"/>
      <c r="G38" s="490" t="s">
        <v>535</v>
      </c>
      <c r="H38" s="490"/>
      <c r="I38" s="490"/>
      <c r="J38" s="490"/>
      <c r="K38" s="230"/>
    </row>
    <row r="39" spans="2:11" ht="15" customHeight="1">
      <c r="B39" s="233"/>
      <c r="C39" s="234"/>
      <c r="D39" s="232"/>
      <c r="E39" s="236" t="s">
        <v>111</v>
      </c>
      <c r="F39" s="232"/>
      <c r="G39" s="490" t="s">
        <v>536</v>
      </c>
      <c r="H39" s="490"/>
      <c r="I39" s="490"/>
      <c r="J39" s="490"/>
      <c r="K39" s="230"/>
    </row>
    <row r="40" spans="2:11" ht="15" customHeight="1">
      <c r="B40" s="233"/>
      <c r="C40" s="234"/>
      <c r="D40" s="232"/>
      <c r="E40" s="236" t="s">
        <v>537</v>
      </c>
      <c r="F40" s="232"/>
      <c r="G40" s="490" t="s">
        <v>538</v>
      </c>
      <c r="H40" s="490"/>
      <c r="I40" s="490"/>
      <c r="J40" s="490"/>
      <c r="K40" s="230"/>
    </row>
    <row r="41" spans="2:11" ht="15" customHeight="1">
      <c r="B41" s="233"/>
      <c r="C41" s="234"/>
      <c r="D41" s="232"/>
      <c r="E41" s="236"/>
      <c r="F41" s="232"/>
      <c r="G41" s="490" t="s">
        <v>539</v>
      </c>
      <c r="H41" s="490"/>
      <c r="I41" s="490"/>
      <c r="J41" s="490"/>
      <c r="K41" s="230"/>
    </row>
    <row r="42" spans="2:11" ht="15" customHeight="1">
      <c r="B42" s="233"/>
      <c r="C42" s="234"/>
      <c r="D42" s="232"/>
      <c r="E42" s="236" t="s">
        <v>540</v>
      </c>
      <c r="F42" s="232"/>
      <c r="G42" s="490" t="s">
        <v>541</v>
      </c>
      <c r="H42" s="490"/>
      <c r="I42" s="490"/>
      <c r="J42" s="490"/>
      <c r="K42" s="230"/>
    </row>
    <row r="43" spans="2:11" ht="15" customHeight="1">
      <c r="B43" s="233"/>
      <c r="C43" s="234"/>
      <c r="D43" s="232"/>
      <c r="E43" s="236" t="s">
        <v>113</v>
      </c>
      <c r="F43" s="232"/>
      <c r="G43" s="490" t="s">
        <v>542</v>
      </c>
      <c r="H43" s="490"/>
      <c r="I43" s="490"/>
      <c r="J43" s="490"/>
      <c r="K43" s="230"/>
    </row>
    <row r="44" spans="2:11" ht="12.75" customHeight="1">
      <c r="B44" s="233"/>
      <c r="C44" s="234"/>
      <c r="D44" s="232"/>
      <c r="E44" s="232"/>
      <c r="F44" s="232"/>
      <c r="G44" s="232"/>
      <c r="H44" s="232"/>
      <c r="I44" s="232"/>
      <c r="J44" s="232"/>
      <c r="K44" s="230"/>
    </row>
    <row r="45" spans="2:11" ht="15" customHeight="1">
      <c r="B45" s="233"/>
      <c r="C45" s="234"/>
      <c r="D45" s="490" t="s">
        <v>543</v>
      </c>
      <c r="E45" s="490"/>
      <c r="F45" s="490"/>
      <c r="G45" s="490"/>
      <c r="H45" s="490"/>
      <c r="I45" s="490"/>
      <c r="J45" s="490"/>
      <c r="K45" s="230"/>
    </row>
    <row r="46" spans="2:11" ht="15" customHeight="1">
      <c r="B46" s="233"/>
      <c r="C46" s="234"/>
      <c r="D46" s="234"/>
      <c r="E46" s="490" t="s">
        <v>544</v>
      </c>
      <c r="F46" s="490"/>
      <c r="G46" s="490"/>
      <c r="H46" s="490"/>
      <c r="I46" s="490"/>
      <c r="J46" s="490"/>
      <c r="K46" s="230"/>
    </row>
    <row r="47" spans="2:11" ht="15" customHeight="1">
      <c r="B47" s="233"/>
      <c r="C47" s="234"/>
      <c r="D47" s="234"/>
      <c r="E47" s="490" t="s">
        <v>545</v>
      </c>
      <c r="F47" s="490"/>
      <c r="G47" s="490"/>
      <c r="H47" s="490"/>
      <c r="I47" s="490"/>
      <c r="J47" s="490"/>
      <c r="K47" s="230"/>
    </row>
    <row r="48" spans="2:11" ht="15" customHeight="1">
      <c r="B48" s="233"/>
      <c r="C48" s="234"/>
      <c r="D48" s="234"/>
      <c r="E48" s="490" t="s">
        <v>546</v>
      </c>
      <c r="F48" s="490"/>
      <c r="G48" s="490"/>
      <c r="H48" s="490"/>
      <c r="I48" s="490"/>
      <c r="J48" s="490"/>
      <c r="K48" s="230"/>
    </row>
    <row r="49" spans="2:11" ht="24.5" customHeight="1">
      <c r="B49" s="233"/>
      <c r="C49" s="234"/>
      <c r="D49" s="490" t="s">
        <v>547</v>
      </c>
      <c r="E49" s="490"/>
      <c r="F49" s="490"/>
      <c r="G49" s="490"/>
      <c r="H49" s="490"/>
      <c r="I49" s="490"/>
      <c r="J49" s="490"/>
      <c r="K49" s="230"/>
    </row>
    <row r="50" spans="2:11" ht="25.5" customHeight="1">
      <c r="B50" s="229"/>
      <c r="C50" s="493" t="s">
        <v>548</v>
      </c>
      <c r="D50" s="493"/>
      <c r="E50" s="493"/>
      <c r="F50" s="493"/>
      <c r="G50" s="493"/>
      <c r="H50" s="493"/>
      <c r="I50" s="493"/>
      <c r="J50" s="493"/>
      <c r="K50" s="230"/>
    </row>
    <row r="51" spans="2:11" ht="5.25" customHeight="1">
      <c r="B51" s="229"/>
      <c r="C51" s="231"/>
      <c r="D51" s="231"/>
      <c r="E51" s="231"/>
      <c r="F51" s="231"/>
      <c r="G51" s="231"/>
      <c r="H51" s="231"/>
      <c r="I51" s="231"/>
      <c r="J51" s="231"/>
      <c r="K51" s="230"/>
    </row>
    <row r="52" spans="2:11" ht="30" customHeight="1">
      <c r="B52" s="229"/>
      <c r="C52" s="490" t="s">
        <v>549</v>
      </c>
      <c r="D52" s="490"/>
      <c r="E52" s="490"/>
      <c r="F52" s="490"/>
      <c r="G52" s="490"/>
      <c r="H52" s="490"/>
      <c r="I52" s="490"/>
      <c r="J52" s="490"/>
      <c r="K52" s="230"/>
    </row>
    <row r="53" spans="2:11" ht="15" customHeight="1">
      <c r="B53" s="229"/>
      <c r="C53" s="490" t="s">
        <v>550</v>
      </c>
      <c r="D53" s="490"/>
      <c r="E53" s="490"/>
      <c r="F53" s="490"/>
      <c r="G53" s="490"/>
      <c r="H53" s="490"/>
      <c r="I53" s="490"/>
      <c r="J53" s="490"/>
      <c r="K53" s="230"/>
    </row>
    <row r="54" spans="2:11" ht="12.75" customHeight="1">
      <c r="B54" s="229"/>
      <c r="C54" s="232"/>
      <c r="D54" s="232"/>
      <c r="E54" s="232"/>
      <c r="F54" s="232"/>
      <c r="G54" s="232"/>
      <c r="H54" s="232"/>
      <c r="I54" s="232"/>
      <c r="J54" s="232"/>
      <c r="K54" s="230"/>
    </row>
    <row r="55" spans="2:11" ht="15" customHeight="1">
      <c r="B55" s="229"/>
      <c r="C55" s="490" t="s">
        <v>551</v>
      </c>
      <c r="D55" s="490"/>
      <c r="E55" s="490"/>
      <c r="F55" s="490"/>
      <c r="G55" s="490"/>
      <c r="H55" s="490"/>
      <c r="I55" s="490"/>
      <c r="J55" s="490"/>
      <c r="K55" s="230"/>
    </row>
    <row r="56" spans="2:11" ht="15" customHeight="1">
      <c r="B56" s="229"/>
      <c r="C56" s="234"/>
      <c r="D56" s="490" t="s">
        <v>552</v>
      </c>
      <c r="E56" s="490"/>
      <c r="F56" s="490"/>
      <c r="G56" s="490"/>
      <c r="H56" s="490"/>
      <c r="I56" s="490"/>
      <c r="J56" s="490"/>
      <c r="K56" s="230"/>
    </row>
    <row r="57" spans="2:11" ht="15" customHeight="1">
      <c r="B57" s="229"/>
      <c r="C57" s="234"/>
      <c r="D57" s="490" t="s">
        <v>553</v>
      </c>
      <c r="E57" s="490"/>
      <c r="F57" s="490"/>
      <c r="G57" s="490"/>
      <c r="H57" s="490"/>
      <c r="I57" s="490"/>
      <c r="J57" s="490"/>
      <c r="K57" s="230"/>
    </row>
    <row r="58" spans="2:11" ht="15" customHeight="1">
      <c r="B58" s="229"/>
      <c r="C58" s="234"/>
      <c r="D58" s="490" t="s">
        <v>554</v>
      </c>
      <c r="E58" s="490"/>
      <c r="F58" s="490"/>
      <c r="G58" s="490"/>
      <c r="H58" s="490"/>
      <c r="I58" s="490"/>
      <c r="J58" s="490"/>
      <c r="K58" s="230"/>
    </row>
    <row r="59" spans="2:11" ht="15" customHeight="1">
      <c r="B59" s="229"/>
      <c r="C59" s="234"/>
      <c r="D59" s="490" t="s">
        <v>555</v>
      </c>
      <c r="E59" s="490"/>
      <c r="F59" s="490"/>
      <c r="G59" s="490"/>
      <c r="H59" s="490"/>
      <c r="I59" s="490"/>
      <c r="J59" s="490"/>
      <c r="K59" s="230"/>
    </row>
    <row r="60" spans="2:11" ht="15" customHeight="1">
      <c r="B60" s="229"/>
      <c r="C60" s="234"/>
      <c r="D60" s="491" t="s">
        <v>556</v>
      </c>
      <c r="E60" s="491"/>
      <c r="F60" s="491"/>
      <c r="G60" s="491"/>
      <c r="H60" s="491"/>
      <c r="I60" s="491"/>
      <c r="J60" s="491"/>
      <c r="K60" s="230"/>
    </row>
    <row r="61" spans="2:11" ht="15" customHeight="1">
      <c r="B61" s="229"/>
      <c r="C61" s="234"/>
      <c r="D61" s="490" t="s">
        <v>557</v>
      </c>
      <c r="E61" s="490"/>
      <c r="F61" s="490"/>
      <c r="G61" s="490"/>
      <c r="H61" s="490"/>
      <c r="I61" s="490"/>
      <c r="J61" s="490"/>
      <c r="K61" s="230"/>
    </row>
    <row r="62" spans="2:11" ht="12.75" customHeight="1">
      <c r="B62" s="229"/>
      <c r="C62" s="234"/>
      <c r="D62" s="234"/>
      <c r="E62" s="237"/>
      <c r="F62" s="234"/>
      <c r="G62" s="234"/>
      <c r="H62" s="234"/>
      <c r="I62" s="234"/>
      <c r="J62" s="234"/>
      <c r="K62" s="230"/>
    </row>
    <row r="63" spans="2:11" ht="15" customHeight="1">
      <c r="B63" s="229"/>
      <c r="C63" s="234"/>
      <c r="D63" s="490" t="s">
        <v>558</v>
      </c>
      <c r="E63" s="490"/>
      <c r="F63" s="490"/>
      <c r="G63" s="490"/>
      <c r="H63" s="490"/>
      <c r="I63" s="490"/>
      <c r="J63" s="490"/>
      <c r="K63" s="230"/>
    </row>
    <row r="64" spans="2:11" ht="15" customHeight="1">
      <c r="B64" s="229"/>
      <c r="C64" s="234"/>
      <c r="D64" s="491" t="s">
        <v>559</v>
      </c>
      <c r="E64" s="491"/>
      <c r="F64" s="491"/>
      <c r="G64" s="491"/>
      <c r="H64" s="491"/>
      <c r="I64" s="491"/>
      <c r="J64" s="491"/>
      <c r="K64" s="230"/>
    </row>
    <row r="65" spans="2:11" ht="15" customHeight="1">
      <c r="B65" s="229"/>
      <c r="C65" s="234"/>
      <c r="D65" s="490" t="s">
        <v>560</v>
      </c>
      <c r="E65" s="490"/>
      <c r="F65" s="490"/>
      <c r="G65" s="490"/>
      <c r="H65" s="490"/>
      <c r="I65" s="490"/>
      <c r="J65" s="490"/>
      <c r="K65" s="230"/>
    </row>
    <row r="66" spans="2:11" ht="15" customHeight="1">
      <c r="B66" s="229"/>
      <c r="C66" s="234"/>
      <c r="D66" s="490" t="s">
        <v>561</v>
      </c>
      <c r="E66" s="490"/>
      <c r="F66" s="490"/>
      <c r="G66" s="490"/>
      <c r="H66" s="490"/>
      <c r="I66" s="490"/>
      <c r="J66" s="490"/>
      <c r="K66" s="230"/>
    </row>
    <row r="67" spans="2:11" ht="26" customHeight="1">
      <c r="B67" s="229"/>
      <c r="C67" s="234"/>
      <c r="D67" s="490" t="s">
        <v>562</v>
      </c>
      <c r="E67" s="490"/>
      <c r="F67" s="490"/>
      <c r="G67" s="490"/>
      <c r="H67" s="490"/>
      <c r="I67" s="490"/>
      <c r="J67" s="490"/>
      <c r="K67" s="230"/>
    </row>
    <row r="68" spans="2:11" ht="15" customHeight="1">
      <c r="B68" s="229"/>
      <c r="C68" s="234"/>
      <c r="D68" s="490" t="s">
        <v>563</v>
      </c>
      <c r="E68" s="490"/>
      <c r="F68" s="490"/>
      <c r="G68" s="490"/>
      <c r="H68" s="490"/>
      <c r="I68" s="490"/>
      <c r="J68" s="490"/>
      <c r="K68" s="230"/>
    </row>
    <row r="69" spans="2:11" ht="12.75" customHeight="1">
      <c r="B69" s="238"/>
      <c r="C69" s="239"/>
      <c r="D69" s="239"/>
      <c r="E69" s="239"/>
      <c r="F69" s="239"/>
      <c r="G69" s="239"/>
      <c r="H69" s="239"/>
      <c r="I69" s="239"/>
      <c r="J69" s="239"/>
      <c r="K69" s="240"/>
    </row>
    <row r="70" spans="2:11" ht="18.899999999999999" customHeight="1">
      <c r="B70" s="241"/>
      <c r="C70" s="241"/>
      <c r="D70" s="241"/>
      <c r="E70" s="241"/>
      <c r="F70" s="241"/>
      <c r="G70" s="241"/>
      <c r="H70" s="241"/>
      <c r="I70" s="241"/>
      <c r="J70" s="241"/>
      <c r="K70" s="242"/>
    </row>
    <row r="71" spans="2:11" ht="18.899999999999999" customHeight="1">
      <c r="B71" s="242"/>
      <c r="C71" s="242"/>
      <c r="D71" s="242"/>
      <c r="E71" s="242"/>
      <c r="F71" s="242"/>
      <c r="G71" s="242"/>
      <c r="H71" s="242"/>
      <c r="I71" s="242"/>
      <c r="J71" s="242"/>
      <c r="K71" s="242"/>
    </row>
    <row r="72" spans="2:11" ht="7.5" customHeight="1">
      <c r="B72" s="243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ht="45" customHeight="1">
      <c r="B73" s="246"/>
      <c r="C73" s="486" t="s">
        <v>80</v>
      </c>
      <c r="D73" s="486"/>
      <c r="E73" s="486"/>
      <c r="F73" s="486"/>
      <c r="G73" s="486"/>
      <c r="H73" s="486"/>
      <c r="I73" s="486"/>
      <c r="J73" s="486"/>
      <c r="K73" s="247"/>
    </row>
    <row r="74" spans="2:11" ht="17.25" customHeight="1">
      <c r="B74" s="246"/>
      <c r="C74" s="248" t="s">
        <v>564</v>
      </c>
      <c r="D74" s="248"/>
      <c r="E74" s="248"/>
      <c r="F74" s="248" t="s">
        <v>565</v>
      </c>
      <c r="G74" s="249"/>
      <c r="H74" s="248" t="s">
        <v>109</v>
      </c>
      <c r="I74" s="248" t="s">
        <v>55</v>
      </c>
      <c r="J74" s="248" t="s">
        <v>566</v>
      </c>
      <c r="K74" s="247"/>
    </row>
    <row r="75" spans="2:11" ht="17.25" customHeight="1">
      <c r="B75" s="246"/>
      <c r="C75" s="250" t="s">
        <v>567</v>
      </c>
      <c r="D75" s="250"/>
      <c r="E75" s="250"/>
      <c r="F75" s="251" t="s">
        <v>568</v>
      </c>
      <c r="G75" s="252"/>
      <c r="H75" s="250"/>
      <c r="I75" s="250"/>
      <c r="J75" s="250" t="s">
        <v>569</v>
      </c>
      <c r="K75" s="247"/>
    </row>
    <row r="76" spans="2:11" ht="5.25" customHeight="1">
      <c r="B76" s="246"/>
      <c r="C76" s="253"/>
      <c r="D76" s="253"/>
      <c r="E76" s="253"/>
      <c r="F76" s="253"/>
      <c r="G76" s="254"/>
      <c r="H76" s="253"/>
      <c r="I76" s="253"/>
      <c r="J76" s="253"/>
      <c r="K76" s="247"/>
    </row>
    <row r="77" spans="2:11" ht="15" customHeight="1">
      <c r="B77" s="246"/>
      <c r="C77" s="236" t="s">
        <v>51</v>
      </c>
      <c r="D77" s="253"/>
      <c r="E77" s="253"/>
      <c r="F77" s="255" t="s">
        <v>570</v>
      </c>
      <c r="G77" s="254"/>
      <c r="H77" s="236" t="s">
        <v>571</v>
      </c>
      <c r="I77" s="236" t="s">
        <v>572</v>
      </c>
      <c r="J77" s="236">
        <v>20</v>
      </c>
      <c r="K77" s="247"/>
    </row>
    <row r="78" spans="2:11" ht="15" customHeight="1">
      <c r="B78" s="246"/>
      <c r="C78" s="236" t="s">
        <v>573</v>
      </c>
      <c r="D78" s="236"/>
      <c r="E78" s="236"/>
      <c r="F78" s="255" t="s">
        <v>570</v>
      </c>
      <c r="G78" s="254"/>
      <c r="H78" s="236" t="s">
        <v>574</v>
      </c>
      <c r="I78" s="236" t="s">
        <v>572</v>
      </c>
      <c r="J78" s="236">
        <v>120</v>
      </c>
      <c r="K78" s="247"/>
    </row>
    <row r="79" spans="2:11" ht="15" customHeight="1">
      <c r="B79" s="256"/>
      <c r="C79" s="236" t="s">
        <v>575</v>
      </c>
      <c r="D79" s="236"/>
      <c r="E79" s="236"/>
      <c r="F79" s="255" t="s">
        <v>576</v>
      </c>
      <c r="G79" s="254"/>
      <c r="H79" s="236" t="s">
        <v>577</v>
      </c>
      <c r="I79" s="236" t="s">
        <v>572</v>
      </c>
      <c r="J79" s="236">
        <v>50</v>
      </c>
      <c r="K79" s="247"/>
    </row>
    <row r="80" spans="2:11" ht="15" customHeight="1">
      <c r="B80" s="256"/>
      <c r="C80" s="236" t="s">
        <v>578</v>
      </c>
      <c r="D80" s="236"/>
      <c r="E80" s="236"/>
      <c r="F80" s="255" t="s">
        <v>570</v>
      </c>
      <c r="G80" s="254"/>
      <c r="H80" s="236" t="s">
        <v>579</v>
      </c>
      <c r="I80" s="236" t="s">
        <v>580</v>
      </c>
      <c r="J80" s="236"/>
      <c r="K80" s="247"/>
    </row>
    <row r="81" spans="2:11" ht="15" customHeight="1">
      <c r="B81" s="256"/>
      <c r="C81" s="257" t="s">
        <v>581</v>
      </c>
      <c r="D81" s="257"/>
      <c r="E81" s="257"/>
      <c r="F81" s="258" t="s">
        <v>576</v>
      </c>
      <c r="G81" s="257"/>
      <c r="H81" s="257" t="s">
        <v>582</v>
      </c>
      <c r="I81" s="257" t="s">
        <v>572</v>
      </c>
      <c r="J81" s="257">
        <v>15</v>
      </c>
      <c r="K81" s="247"/>
    </row>
    <row r="82" spans="2:11" ht="15" customHeight="1">
      <c r="B82" s="256"/>
      <c r="C82" s="257" t="s">
        <v>583</v>
      </c>
      <c r="D82" s="257"/>
      <c r="E82" s="257"/>
      <c r="F82" s="258" t="s">
        <v>576</v>
      </c>
      <c r="G82" s="257"/>
      <c r="H82" s="257" t="s">
        <v>584</v>
      </c>
      <c r="I82" s="257" t="s">
        <v>572</v>
      </c>
      <c r="J82" s="257">
        <v>15</v>
      </c>
      <c r="K82" s="247"/>
    </row>
    <row r="83" spans="2:11" ht="15" customHeight="1">
      <c r="B83" s="256"/>
      <c r="C83" s="257" t="s">
        <v>585</v>
      </c>
      <c r="D83" s="257"/>
      <c r="E83" s="257"/>
      <c r="F83" s="258" t="s">
        <v>576</v>
      </c>
      <c r="G83" s="257"/>
      <c r="H83" s="257" t="s">
        <v>586</v>
      </c>
      <c r="I83" s="257" t="s">
        <v>572</v>
      </c>
      <c r="J83" s="257">
        <v>20</v>
      </c>
      <c r="K83" s="247"/>
    </row>
    <row r="84" spans="2:11" ht="15" customHeight="1">
      <c r="B84" s="256"/>
      <c r="C84" s="257" t="s">
        <v>587</v>
      </c>
      <c r="D84" s="257"/>
      <c r="E84" s="257"/>
      <c r="F84" s="258" t="s">
        <v>576</v>
      </c>
      <c r="G84" s="257"/>
      <c r="H84" s="257" t="s">
        <v>588</v>
      </c>
      <c r="I84" s="257" t="s">
        <v>572</v>
      </c>
      <c r="J84" s="257">
        <v>20</v>
      </c>
      <c r="K84" s="247"/>
    </row>
    <row r="85" spans="2:11" ht="15" customHeight="1">
      <c r="B85" s="256"/>
      <c r="C85" s="236" t="s">
        <v>589</v>
      </c>
      <c r="D85" s="236"/>
      <c r="E85" s="236"/>
      <c r="F85" s="255" t="s">
        <v>576</v>
      </c>
      <c r="G85" s="254"/>
      <c r="H85" s="236" t="s">
        <v>590</v>
      </c>
      <c r="I85" s="236" t="s">
        <v>572</v>
      </c>
      <c r="J85" s="236">
        <v>50</v>
      </c>
      <c r="K85" s="247"/>
    </row>
    <row r="86" spans="2:11" ht="15" customHeight="1">
      <c r="B86" s="256"/>
      <c r="C86" s="236" t="s">
        <v>591</v>
      </c>
      <c r="D86" s="236"/>
      <c r="E86" s="236"/>
      <c r="F86" s="255" t="s">
        <v>576</v>
      </c>
      <c r="G86" s="254"/>
      <c r="H86" s="236" t="s">
        <v>592</v>
      </c>
      <c r="I86" s="236" t="s">
        <v>572</v>
      </c>
      <c r="J86" s="236">
        <v>20</v>
      </c>
      <c r="K86" s="247"/>
    </row>
    <row r="87" spans="2:11" ht="15" customHeight="1">
      <c r="B87" s="256"/>
      <c r="C87" s="236" t="s">
        <v>593</v>
      </c>
      <c r="D87" s="236"/>
      <c r="E87" s="236"/>
      <c r="F87" s="255" t="s">
        <v>576</v>
      </c>
      <c r="G87" s="254"/>
      <c r="H87" s="236" t="s">
        <v>594</v>
      </c>
      <c r="I87" s="236" t="s">
        <v>572</v>
      </c>
      <c r="J87" s="236">
        <v>20</v>
      </c>
      <c r="K87" s="247"/>
    </row>
    <row r="88" spans="2:11" ht="15" customHeight="1">
      <c r="B88" s="256"/>
      <c r="C88" s="236" t="s">
        <v>595</v>
      </c>
      <c r="D88" s="236"/>
      <c r="E88" s="236"/>
      <c r="F88" s="255" t="s">
        <v>576</v>
      </c>
      <c r="G88" s="254"/>
      <c r="H88" s="236" t="s">
        <v>596</v>
      </c>
      <c r="I88" s="236" t="s">
        <v>572</v>
      </c>
      <c r="J88" s="236">
        <v>50</v>
      </c>
      <c r="K88" s="247"/>
    </row>
    <row r="89" spans="2:11" ht="15" customHeight="1">
      <c r="B89" s="256"/>
      <c r="C89" s="236" t="s">
        <v>597</v>
      </c>
      <c r="D89" s="236"/>
      <c r="E89" s="236"/>
      <c r="F89" s="255" t="s">
        <v>576</v>
      </c>
      <c r="G89" s="254"/>
      <c r="H89" s="236" t="s">
        <v>597</v>
      </c>
      <c r="I89" s="236" t="s">
        <v>572</v>
      </c>
      <c r="J89" s="236">
        <v>50</v>
      </c>
      <c r="K89" s="247"/>
    </row>
    <row r="90" spans="2:11" ht="15" customHeight="1">
      <c r="B90" s="256"/>
      <c r="C90" s="236" t="s">
        <v>114</v>
      </c>
      <c r="D90" s="236"/>
      <c r="E90" s="236"/>
      <c r="F90" s="255" t="s">
        <v>576</v>
      </c>
      <c r="G90" s="254"/>
      <c r="H90" s="236" t="s">
        <v>598</v>
      </c>
      <c r="I90" s="236" t="s">
        <v>572</v>
      </c>
      <c r="J90" s="236">
        <v>255</v>
      </c>
      <c r="K90" s="247"/>
    </row>
    <row r="91" spans="2:11" ht="15" customHeight="1">
      <c r="B91" s="256"/>
      <c r="C91" s="236" t="s">
        <v>599</v>
      </c>
      <c r="D91" s="236"/>
      <c r="E91" s="236"/>
      <c r="F91" s="255" t="s">
        <v>570</v>
      </c>
      <c r="G91" s="254"/>
      <c r="H91" s="236" t="s">
        <v>600</v>
      </c>
      <c r="I91" s="236" t="s">
        <v>601</v>
      </c>
      <c r="J91" s="236"/>
      <c r="K91" s="247"/>
    </row>
    <row r="92" spans="2:11" ht="15" customHeight="1">
      <c r="B92" s="256"/>
      <c r="C92" s="236" t="s">
        <v>602</v>
      </c>
      <c r="D92" s="236"/>
      <c r="E92" s="236"/>
      <c r="F92" s="255" t="s">
        <v>570</v>
      </c>
      <c r="G92" s="254"/>
      <c r="H92" s="236" t="s">
        <v>603</v>
      </c>
      <c r="I92" s="236" t="s">
        <v>604</v>
      </c>
      <c r="J92" s="236"/>
      <c r="K92" s="247"/>
    </row>
    <row r="93" spans="2:11" ht="15" customHeight="1">
      <c r="B93" s="256"/>
      <c r="C93" s="236" t="s">
        <v>605</v>
      </c>
      <c r="D93" s="236"/>
      <c r="E93" s="236"/>
      <c r="F93" s="255" t="s">
        <v>570</v>
      </c>
      <c r="G93" s="254"/>
      <c r="H93" s="236" t="s">
        <v>605</v>
      </c>
      <c r="I93" s="236" t="s">
        <v>604</v>
      </c>
      <c r="J93" s="236"/>
      <c r="K93" s="247"/>
    </row>
    <row r="94" spans="2:11" ht="15" customHeight="1">
      <c r="B94" s="256"/>
      <c r="C94" s="236" t="s">
        <v>36</v>
      </c>
      <c r="D94" s="236"/>
      <c r="E94" s="236"/>
      <c r="F94" s="255" t="s">
        <v>570</v>
      </c>
      <c r="G94" s="254"/>
      <c r="H94" s="236" t="s">
        <v>606</v>
      </c>
      <c r="I94" s="236" t="s">
        <v>604</v>
      </c>
      <c r="J94" s="236"/>
      <c r="K94" s="247"/>
    </row>
    <row r="95" spans="2:11" ht="15" customHeight="1">
      <c r="B95" s="256"/>
      <c r="C95" s="236" t="s">
        <v>46</v>
      </c>
      <c r="D95" s="236"/>
      <c r="E95" s="236"/>
      <c r="F95" s="255" t="s">
        <v>570</v>
      </c>
      <c r="G95" s="254"/>
      <c r="H95" s="236" t="s">
        <v>607</v>
      </c>
      <c r="I95" s="236" t="s">
        <v>604</v>
      </c>
      <c r="J95" s="236"/>
      <c r="K95" s="247"/>
    </row>
    <row r="96" spans="2:11" ht="15" customHeight="1">
      <c r="B96" s="259"/>
      <c r="C96" s="260"/>
      <c r="D96" s="260"/>
      <c r="E96" s="260"/>
      <c r="F96" s="260"/>
      <c r="G96" s="260"/>
      <c r="H96" s="260"/>
      <c r="I96" s="260"/>
      <c r="J96" s="260"/>
      <c r="K96" s="261"/>
    </row>
    <row r="97" spans="2:11" ht="18.899999999999999" customHeight="1">
      <c r="B97" s="262"/>
      <c r="C97" s="263"/>
      <c r="D97" s="263"/>
      <c r="E97" s="263"/>
      <c r="F97" s="263"/>
      <c r="G97" s="263"/>
      <c r="H97" s="263"/>
      <c r="I97" s="263"/>
      <c r="J97" s="263"/>
      <c r="K97" s="262"/>
    </row>
    <row r="98" spans="2:11" ht="18.899999999999999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</row>
    <row r="99" spans="2:11" ht="7.5" customHeight="1">
      <c r="B99" s="243"/>
      <c r="C99" s="244"/>
      <c r="D99" s="244"/>
      <c r="E99" s="244"/>
      <c r="F99" s="244"/>
      <c r="G99" s="244"/>
      <c r="H99" s="244"/>
      <c r="I99" s="244"/>
      <c r="J99" s="244"/>
      <c r="K99" s="245"/>
    </row>
    <row r="100" spans="2:11" ht="45" customHeight="1">
      <c r="B100" s="246"/>
      <c r="C100" s="486" t="s">
        <v>608</v>
      </c>
      <c r="D100" s="486"/>
      <c r="E100" s="486"/>
      <c r="F100" s="486"/>
      <c r="G100" s="486"/>
      <c r="H100" s="486"/>
      <c r="I100" s="486"/>
      <c r="J100" s="486"/>
      <c r="K100" s="247"/>
    </row>
    <row r="101" spans="2:11" ht="17.25" customHeight="1">
      <c r="B101" s="246"/>
      <c r="C101" s="248" t="s">
        <v>564</v>
      </c>
      <c r="D101" s="248"/>
      <c r="E101" s="248"/>
      <c r="F101" s="248" t="s">
        <v>565</v>
      </c>
      <c r="G101" s="249"/>
      <c r="H101" s="248" t="s">
        <v>109</v>
      </c>
      <c r="I101" s="248" t="s">
        <v>55</v>
      </c>
      <c r="J101" s="248" t="s">
        <v>566</v>
      </c>
      <c r="K101" s="247"/>
    </row>
    <row r="102" spans="2:11" ht="17.25" customHeight="1">
      <c r="B102" s="246"/>
      <c r="C102" s="250" t="s">
        <v>567</v>
      </c>
      <c r="D102" s="250"/>
      <c r="E102" s="250"/>
      <c r="F102" s="251" t="s">
        <v>568</v>
      </c>
      <c r="G102" s="252"/>
      <c r="H102" s="250"/>
      <c r="I102" s="250"/>
      <c r="J102" s="250" t="s">
        <v>569</v>
      </c>
      <c r="K102" s="247"/>
    </row>
    <row r="103" spans="2:11" ht="5.25" customHeight="1">
      <c r="B103" s="246"/>
      <c r="C103" s="248"/>
      <c r="D103" s="248"/>
      <c r="E103" s="248"/>
      <c r="F103" s="248"/>
      <c r="G103" s="264"/>
      <c r="H103" s="248"/>
      <c r="I103" s="248"/>
      <c r="J103" s="248"/>
      <c r="K103" s="247"/>
    </row>
    <row r="104" spans="2:11" ht="15" customHeight="1">
      <c r="B104" s="246"/>
      <c r="C104" s="236" t="s">
        <v>51</v>
      </c>
      <c r="D104" s="253"/>
      <c r="E104" s="253"/>
      <c r="F104" s="255" t="s">
        <v>570</v>
      </c>
      <c r="G104" s="264"/>
      <c r="H104" s="236" t="s">
        <v>609</v>
      </c>
      <c r="I104" s="236" t="s">
        <v>572</v>
      </c>
      <c r="J104" s="236">
        <v>20</v>
      </c>
      <c r="K104" s="247"/>
    </row>
    <row r="105" spans="2:11" ht="15" customHeight="1">
      <c r="B105" s="246"/>
      <c r="C105" s="236" t="s">
        <v>573</v>
      </c>
      <c r="D105" s="236"/>
      <c r="E105" s="236"/>
      <c r="F105" s="255" t="s">
        <v>570</v>
      </c>
      <c r="G105" s="236"/>
      <c r="H105" s="236" t="s">
        <v>609</v>
      </c>
      <c r="I105" s="236" t="s">
        <v>572</v>
      </c>
      <c r="J105" s="236">
        <v>120</v>
      </c>
      <c r="K105" s="247"/>
    </row>
    <row r="106" spans="2:11" ht="15" customHeight="1">
      <c r="B106" s="256"/>
      <c r="C106" s="236" t="s">
        <v>575</v>
      </c>
      <c r="D106" s="236"/>
      <c r="E106" s="236"/>
      <c r="F106" s="255" t="s">
        <v>576</v>
      </c>
      <c r="G106" s="236"/>
      <c r="H106" s="236" t="s">
        <v>609</v>
      </c>
      <c r="I106" s="236" t="s">
        <v>572</v>
      </c>
      <c r="J106" s="236">
        <v>50</v>
      </c>
      <c r="K106" s="247"/>
    </row>
    <row r="107" spans="2:11" ht="15" customHeight="1">
      <c r="B107" s="256"/>
      <c r="C107" s="236" t="s">
        <v>578</v>
      </c>
      <c r="D107" s="236"/>
      <c r="E107" s="236"/>
      <c r="F107" s="255" t="s">
        <v>570</v>
      </c>
      <c r="G107" s="236"/>
      <c r="H107" s="236" t="s">
        <v>609</v>
      </c>
      <c r="I107" s="236" t="s">
        <v>580</v>
      </c>
      <c r="J107" s="236"/>
      <c r="K107" s="247"/>
    </row>
    <row r="108" spans="2:11" ht="15" customHeight="1">
      <c r="B108" s="256"/>
      <c r="C108" s="236" t="s">
        <v>589</v>
      </c>
      <c r="D108" s="236"/>
      <c r="E108" s="236"/>
      <c r="F108" s="255" t="s">
        <v>576</v>
      </c>
      <c r="G108" s="236"/>
      <c r="H108" s="236" t="s">
        <v>609</v>
      </c>
      <c r="I108" s="236" t="s">
        <v>572</v>
      </c>
      <c r="J108" s="236">
        <v>50</v>
      </c>
      <c r="K108" s="247"/>
    </row>
    <row r="109" spans="2:11" ht="15" customHeight="1">
      <c r="B109" s="256"/>
      <c r="C109" s="236" t="s">
        <v>597</v>
      </c>
      <c r="D109" s="236"/>
      <c r="E109" s="236"/>
      <c r="F109" s="255" t="s">
        <v>576</v>
      </c>
      <c r="G109" s="236"/>
      <c r="H109" s="236" t="s">
        <v>609</v>
      </c>
      <c r="I109" s="236" t="s">
        <v>572</v>
      </c>
      <c r="J109" s="236">
        <v>50</v>
      </c>
      <c r="K109" s="247"/>
    </row>
    <row r="110" spans="2:11" ht="15" customHeight="1">
      <c r="B110" s="256"/>
      <c r="C110" s="236" t="s">
        <v>595</v>
      </c>
      <c r="D110" s="236"/>
      <c r="E110" s="236"/>
      <c r="F110" s="255" t="s">
        <v>576</v>
      </c>
      <c r="G110" s="236"/>
      <c r="H110" s="236" t="s">
        <v>609</v>
      </c>
      <c r="I110" s="236" t="s">
        <v>572</v>
      </c>
      <c r="J110" s="236">
        <v>50</v>
      </c>
      <c r="K110" s="247"/>
    </row>
    <row r="111" spans="2:11" ht="15" customHeight="1">
      <c r="B111" s="256"/>
      <c r="C111" s="236" t="s">
        <v>51</v>
      </c>
      <c r="D111" s="236"/>
      <c r="E111" s="236"/>
      <c r="F111" s="255" t="s">
        <v>570</v>
      </c>
      <c r="G111" s="236"/>
      <c r="H111" s="236" t="s">
        <v>610</v>
      </c>
      <c r="I111" s="236" t="s">
        <v>572</v>
      </c>
      <c r="J111" s="236">
        <v>20</v>
      </c>
      <c r="K111" s="247"/>
    </row>
    <row r="112" spans="2:11" ht="15" customHeight="1">
      <c r="B112" s="256"/>
      <c r="C112" s="236" t="s">
        <v>611</v>
      </c>
      <c r="D112" s="236"/>
      <c r="E112" s="236"/>
      <c r="F112" s="255" t="s">
        <v>570</v>
      </c>
      <c r="G112" s="236"/>
      <c r="H112" s="236" t="s">
        <v>612</v>
      </c>
      <c r="I112" s="236" t="s">
        <v>572</v>
      </c>
      <c r="J112" s="236">
        <v>120</v>
      </c>
      <c r="K112" s="247"/>
    </row>
    <row r="113" spans="2:11" ht="15" customHeight="1">
      <c r="B113" s="256"/>
      <c r="C113" s="236" t="s">
        <v>36</v>
      </c>
      <c r="D113" s="236"/>
      <c r="E113" s="236"/>
      <c r="F113" s="255" t="s">
        <v>570</v>
      </c>
      <c r="G113" s="236"/>
      <c r="H113" s="236" t="s">
        <v>613</v>
      </c>
      <c r="I113" s="236" t="s">
        <v>604</v>
      </c>
      <c r="J113" s="236"/>
      <c r="K113" s="247"/>
    </row>
    <row r="114" spans="2:11" ht="15" customHeight="1">
      <c r="B114" s="256"/>
      <c r="C114" s="236" t="s">
        <v>46</v>
      </c>
      <c r="D114" s="236"/>
      <c r="E114" s="236"/>
      <c r="F114" s="255" t="s">
        <v>570</v>
      </c>
      <c r="G114" s="236"/>
      <c r="H114" s="236" t="s">
        <v>614</v>
      </c>
      <c r="I114" s="236" t="s">
        <v>604</v>
      </c>
      <c r="J114" s="236"/>
      <c r="K114" s="247"/>
    </row>
    <row r="115" spans="2:11" ht="15" customHeight="1">
      <c r="B115" s="256"/>
      <c r="C115" s="236" t="s">
        <v>55</v>
      </c>
      <c r="D115" s="236"/>
      <c r="E115" s="236"/>
      <c r="F115" s="255" t="s">
        <v>570</v>
      </c>
      <c r="G115" s="236"/>
      <c r="H115" s="236" t="s">
        <v>615</v>
      </c>
      <c r="I115" s="236" t="s">
        <v>616</v>
      </c>
      <c r="J115" s="236"/>
      <c r="K115" s="247"/>
    </row>
    <row r="116" spans="2:11" ht="15" customHeight="1">
      <c r="B116" s="259"/>
      <c r="C116" s="265"/>
      <c r="D116" s="265"/>
      <c r="E116" s="265"/>
      <c r="F116" s="265"/>
      <c r="G116" s="265"/>
      <c r="H116" s="265"/>
      <c r="I116" s="265"/>
      <c r="J116" s="265"/>
      <c r="K116" s="261"/>
    </row>
    <row r="117" spans="2:11" ht="18.899999999999999" customHeight="1">
      <c r="B117" s="266"/>
      <c r="C117" s="232"/>
      <c r="D117" s="232"/>
      <c r="E117" s="232"/>
      <c r="F117" s="267"/>
      <c r="G117" s="232"/>
      <c r="H117" s="232"/>
      <c r="I117" s="232"/>
      <c r="J117" s="232"/>
      <c r="K117" s="266"/>
    </row>
    <row r="118" spans="2:11" ht="18.899999999999999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</row>
    <row r="119" spans="2:11" ht="7.5" customHeight="1">
      <c r="B119" s="268"/>
      <c r="C119" s="269"/>
      <c r="D119" s="269"/>
      <c r="E119" s="269"/>
      <c r="F119" s="269"/>
      <c r="G119" s="269"/>
      <c r="H119" s="269"/>
      <c r="I119" s="269"/>
      <c r="J119" s="269"/>
      <c r="K119" s="270"/>
    </row>
    <row r="120" spans="2:11" ht="45" customHeight="1">
      <c r="B120" s="271"/>
      <c r="C120" s="487" t="s">
        <v>617</v>
      </c>
      <c r="D120" s="487"/>
      <c r="E120" s="487"/>
      <c r="F120" s="487"/>
      <c r="G120" s="487"/>
      <c r="H120" s="487"/>
      <c r="I120" s="487"/>
      <c r="J120" s="487"/>
      <c r="K120" s="272"/>
    </row>
    <row r="121" spans="2:11" ht="17.25" customHeight="1">
      <c r="B121" s="273"/>
      <c r="C121" s="248" t="s">
        <v>564</v>
      </c>
      <c r="D121" s="248"/>
      <c r="E121" s="248"/>
      <c r="F121" s="248" t="s">
        <v>565</v>
      </c>
      <c r="G121" s="249"/>
      <c r="H121" s="248" t="s">
        <v>109</v>
      </c>
      <c r="I121" s="248" t="s">
        <v>55</v>
      </c>
      <c r="J121" s="248" t="s">
        <v>566</v>
      </c>
      <c r="K121" s="274"/>
    </row>
    <row r="122" spans="2:11" ht="17.25" customHeight="1">
      <c r="B122" s="273"/>
      <c r="C122" s="250" t="s">
        <v>567</v>
      </c>
      <c r="D122" s="250"/>
      <c r="E122" s="250"/>
      <c r="F122" s="251" t="s">
        <v>568</v>
      </c>
      <c r="G122" s="252"/>
      <c r="H122" s="250"/>
      <c r="I122" s="250"/>
      <c r="J122" s="250" t="s">
        <v>569</v>
      </c>
      <c r="K122" s="274"/>
    </row>
    <row r="123" spans="2:11" ht="5.25" customHeight="1">
      <c r="B123" s="275"/>
      <c r="C123" s="253"/>
      <c r="D123" s="253"/>
      <c r="E123" s="253"/>
      <c r="F123" s="253"/>
      <c r="G123" s="236"/>
      <c r="H123" s="253"/>
      <c r="I123" s="253"/>
      <c r="J123" s="253"/>
      <c r="K123" s="276"/>
    </row>
    <row r="124" spans="2:11" ht="15" customHeight="1">
      <c r="B124" s="275"/>
      <c r="C124" s="236" t="s">
        <v>573</v>
      </c>
      <c r="D124" s="253"/>
      <c r="E124" s="253"/>
      <c r="F124" s="255" t="s">
        <v>570</v>
      </c>
      <c r="G124" s="236"/>
      <c r="H124" s="236" t="s">
        <v>609</v>
      </c>
      <c r="I124" s="236" t="s">
        <v>572</v>
      </c>
      <c r="J124" s="236">
        <v>120</v>
      </c>
      <c r="K124" s="277"/>
    </row>
    <row r="125" spans="2:11" ht="15" customHeight="1">
      <c r="B125" s="275"/>
      <c r="C125" s="236" t="s">
        <v>618</v>
      </c>
      <c r="D125" s="236"/>
      <c r="E125" s="236"/>
      <c r="F125" s="255" t="s">
        <v>570</v>
      </c>
      <c r="G125" s="236"/>
      <c r="H125" s="236" t="s">
        <v>619</v>
      </c>
      <c r="I125" s="236" t="s">
        <v>572</v>
      </c>
      <c r="J125" s="236" t="s">
        <v>620</v>
      </c>
      <c r="K125" s="277"/>
    </row>
    <row r="126" spans="2:11" ht="15" customHeight="1">
      <c r="B126" s="275"/>
      <c r="C126" s="236" t="s">
        <v>519</v>
      </c>
      <c r="D126" s="236"/>
      <c r="E126" s="236"/>
      <c r="F126" s="255" t="s">
        <v>570</v>
      </c>
      <c r="G126" s="236"/>
      <c r="H126" s="236" t="s">
        <v>621</v>
      </c>
      <c r="I126" s="236" t="s">
        <v>572</v>
      </c>
      <c r="J126" s="236" t="s">
        <v>620</v>
      </c>
      <c r="K126" s="277"/>
    </row>
    <row r="127" spans="2:11" ht="15" customHeight="1">
      <c r="B127" s="275"/>
      <c r="C127" s="236" t="s">
        <v>581</v>
      </c>
      <c r="D127" s="236"/>
      <c r="E127" s="236"/>
      <c r="F127" s="255" t="s">
        <v>576</v>
      </c>
      <c r="G127" s="236"/>
      <c r="H127" s="236" t="s">
        <v>582</v>
      </c>
      <c r="I127" s="236" t="s">
        <v>572</v>
      </c>
      <c r="J127" s="236">
        <v>15</v>
      </c>
      <c r="K127" s="277"/>
    </row>
    <row r="128" spans="2:11" ht="15" customHeight="1">
      <c r="B128" s="275"/>
      <c r="C128" s="257" t="s">
        <v>583</v>
      </c>
      <c r="D128" s="257"/>
      <c r="E128" s="257"/>
      <c r="F128" s="258" t="s">
        <v>576</v>
      </c>
      <c r="G128" s="257"/>
      <c r="H128" s="257" t="s">
        <v>584</v>
      </c>
      <c r="I128" s="257" t="s">
        <v>572</v>
      </c>
      <c r="J128" s="257">
        <v>15</v>
      </c>
      <c r="K128" s="277"/>
    </row>
    <row r="129" spans="2:11" ht="15" customHeight="1">
      <c r="B129" s="275"/>
      <c r="C129" s="257" t="s">
        <v>585</v>
      </c>
      <c r="D129" s="257"/>
      <c r="E129" s="257"/>
      <c r="F129" s="258" t="s">
        <v>576</v>
      </c>
      <c r="G129" s="257"/>
      <c r="H129" s="257" t="s">
        <v>586</v>
      </c>
      <c r="I129" s="257" t="s">
        <v>572</v>
      </c>
      <c r="J129" s="257">
        <v>20</v>
      </c>
      <c r="K129" s="277"/>
    </row>
    <row r="130" spans="2:11" ht="15" customHeight="1">
      <c r="B130" s="275"/>
      <c r="C130" s="257" t="s">
        <v>587</v>
      </c>
      <c r="D130" s="257"/>
      <c r="E130" s="257"/>
      <c r="F130" s="258" t="s">
        <v>576</v>
      </c>
      <c r="G130" s="257"/>
      <c r="H130" s="257" t="s">
        <v>588</v>
      </c>
      <c r="I130" s="257" t="s">
        <v>572</v>
      </c>
      <c r="J130" s="257">
        <v>20</v>
      </c>
      <c r="K130" s="277"/>
    </row>
    <row r="131" spans="2:11" ht="15" customHeight="1">
      <c r="B131" s="275"/>
      <c r="C131" s="236" t="s">
        <v>575</v>
      </c>
      <c r="D131" s="236"/>
      <c r="E131" s="236"/>
      <c r="F131" s="255" t="s">
        <v>576</v>
      </c>
      <c r="G131" s="236"/>
      <c r="H131" s="236" t="s">
        <v>609</v>
      </c>
      <c r="I131" s="236" t="s">
        <v>572</v>
      </c>
      <c r="J131" s="236">
        <v>50</v>
      </c>
      <c r="K131" s="277"/>
    </row>
    <row r="132" spans="2:11" ht="15" customHeight="1">
      <c r="B132" s="275"/>
      <c r="C132" s="236" t="s">
        <v>589</v>
      </c>
      <c r="D132" s="236"/>
      <c r="E132" s="236"/>
      <c r="F132" s="255" t="s">
        <v>576</v>
      </c>
      <c r="G132" s="236"/>
      <c r="H132" s="236" t="s">
        <v>609</v>
      </c>
      <c r="I132" s="236" t="s">
        <v>572</v>
      </c>
      <c r="J132" s="236">
        <v>50</v>
      </c>
      <c r="K132" s="277"/>
    </row>
    <row r="133" spans="2:11" ht="15" customHeight="1">
      <c r="B133" s="275"/>
      <c r="C133" s="236" t="s">
        <v>595</v>
      </c>
      <c r="D133" s="236"/>
      <c r="E133" s="236"/>
      <c r="F133" s="255" t="s">
        <v>576</v>
      </c>
      <c r="G133" s="236"/>
      <c r="H133" s="236" t="s">
        <v>609</v>
      </c>
      <c r="I133" s="236" t="s">
        <v>572</v>
      </c>
      <c r="J133" s="236">
        <v>50</v>
      </c>
      <c r="K133" s="277"/>
    </row>
    <row r="134" spans="2:11" ht="15" customHeight="1">
      <c r="B134" s="275"/>
      <c r="C134" s="236" t="s">
        <v>597</v>
      </c>
      <c r="D134" s="236"/>
      <c r="E134" s="236"/>
      <c r="F134" s="255" t="s">
        <v>576</v>
      </c>
      <c r="G134" s="236"/>
      <c r="H134" s="236" t="s">
        <v>609</v>
      </c>
      <c r="I134" s="236" t="s">
        <v>572</v>
      </c>
      <c r="J134" s="236">
        <v>50</v>
      </c>
      <c r="K134" s="277"/>
    </row>
    <row r="135" spans="2:11" ht="15" customHeight="1">
      <c r="B135" s="275"/>
      <c r="C135" s="236" t="s">
        <v>114</v>
      </c>
      <c r="D135" s="236"/>
      <c r="E135" s="236"/>
      <c r="F135" s="255" t="s">
        <v>576</v>
      </c>
      <c r="G135" s="236"/>
      <c r="H135" s="236" t="s">
        <v>622</v>
      </c>
      <c r="I135" s="236" t="s">
        <v>572</v>
      </c>
      <c r="J135" s="236">
        <v>255</v>
      </c>
      <c r="K135" s="277"/>
    </row>
    <row r="136" spans="2:11" ht="15" customHeight="1">
      <c r="B136" s="275"/>
      <c r="C136" s="236" t="s">
        <v>599</v>
      </c>
      <c r="D136" s="236"/>
      <c r="E136" s="236"/>
      <c r="F136" s="255" t="s">
        <v>570</v>
      </c>
      <c r="G136" s="236"/>
      <c r="H136" s="236" t="s">
        <v>623</v>
      </c>
      <c r="I136" s="236" t="s">
        <v>601</v>
      </c>
      <c r="J136" s="236"/>
      <c r="K136" s="277"/>
    </row>
    <row r="137" spans="2:11" ht="15" customHeight="1">
      <c r="B137" s="275"/>
      <c r="C137" s="236" t="s">
        <v>602</v>
      </c>
      <c r="D137" s="236"/>
      <c r="E137" s="236"/>
      <c r="F137" s="255" t="s">
        <v>570</v>
      </c>
      <c r="G137" s="236"/>
      <c r="H137" s="236" t="s">
        <v>624</v>
      </c>
      <c r="I137" s="236" t="s">
        <v>604</v>
      </c>
      <c r="J137" s="236"/>
      <c r="K137" s="277"/>
    </row>
    <row r="138" spans="2:11" ht="15" customHeight="1">
      <c r="B138" s="275"/>
      <c r="C138" s="236" t="s">
        <v>605</v>
      </c>
      <c r="D138" s="236"/>
      <c r="E138" s="236"/>
      <c r="F138" s="255" t="s">
        <v>570</v>
      </c>
      <c r="G138" s="236"/>
      <c r="H138" s="236" t="s">
        <v>605</v>
      </c>
      <c r="I138" s="236" t="s">
        <v>604</v>
      </c>
      <c r="J138" s="236"/>
      <c r="K138" s="277"/>
    </row>
    <row r="139" spans="2:11" ht="15" customHeight="1">
      <c r="B139" s="275"/>
      <c r="C139" s="236" t="s">
        <v>36</v>
      </c>
      <c r="D139" s="236"/>
      <c r="E139" s="236"/>
      <c r="F139" s="255" t="s">
        <v>570</v>
      </c>
      <c r="G139" s="236"/>
      <c r="H139" s="236" t="s">
        <v>625</v>
      </c>
      <c r="I139" s="236" t="s">
        <v>604</v>
      </c>
      <c r="J139" s="236"/>
      <c r="K139" s="277"/>
    </row>
    <row r="140" spans="2:11" ht="15" customHeight="1">
      <c r="B140" s="275"/>
      <c r="C140" s="236" t="s">
        <v>626</v>
      </c>
      <c r="D140" s="236"/>
      <c r="E140" s="236"/>
      <c r="F140" s="255" t="s">
        <v>570</v>
      </c>
      <c r="G140" s="236"/>
      <c r="H140" s="236" t="s">
        <v>627</v>
      </c>
      <c r="I140" s="236" t="s">
        <v>604</v>
      </c>
      <c r="J140" s="236"/>
      <c r="K140" s="277"/>
    </row>
    <row r="141" spans="2:11" ht="15" customHeight="1">
      <c r="B141" s="278"/>
      <c r="C141" s="279"/>
      <c r="D141" s="279"/>
      <c r="E141" s="279"/>
      <c r="F141" s="279"/>
      <c r="G141" s="279"/>
      <c r="H141" s="279"/>
      <c r="I141" s="279"/>
      <c r="J141" s="279"/>
      <c r="K141" s="280"/>
    </row>
    <row r="142" spans="2:11" ht="18.899999999999999" customHeight="1">
      <c r="B142" s="232"/>
      <c r="C142" s="232"/>
      <c r="D142" s="232"/>
      <c r="E142" s="232"/>
      <c r="F142" s="267"/>
      <c r="G142" s="232"/>
      <c r="H142" s="232"/>
      <c r="I142" s="232"/>
      <c r="J142" s="232"/>
      <c r="K142" s="232"/>
    </row>
    <row r="143" spans="2:11" ht="18.899999999999999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</row>
    <row r="144" spans="2:11" ht="7.5" customHeight="1">
      <c r="B144" s="243"/>
      <c r="C144" s="244"/>
      <c r="D144" s="244"/>
      <c r="E144" s="244"/>
      <c r="F144" s="244"/>
      <c r="G144" s="244"/>
      <c r="H144" s="244"/>
      <c r="I144" s="244"/>
      <c r="J144" s="244"/>
      <c r="K144" s="245"/>
    </row>
    <row r="145" spans="2:11" ht="45" customHeight="1">
      <c r="B145" s="246"/>
      <c r="C145" s="486" t="s">
        <v>628</v>
      </c>
      <c r="D145" s="486"/>
      <c r="E145" s="486"/>
      <c r="F145" s="486"/>
      <c r="G145" s="486"/>
      <c r="H145" s="486"/>
      <c r="I145" s="486"/>
      <c r="J145" s="486"/>
      <c r="K145" s="247"/>
    </row>
    <row r="146" spans="2:11" ht="17.25" customHeight="1">
      <c r="B146" s="246"/>
      <c r="C146" s="248" t="s">
        <v>564</v>
      </c>
      <c r="D146" s="248"/>
      <c r="E146" s="248"/>
      <c r="F146" s="248" t="s">
        <v>565</v>
      </c>
      <c r="G146" s="249"/>
      <c r="H146" s="248" t="s">
        <v>109</v>
      </c>
      <c r="I146" s="248" t="s">
        <v>55</v>
      </c>
      <c r="J146" s="248" t="s">
        <v>566</v>
      </c>
      <c r="K146" s="247"/>
    </row>
    <row r="147" spans="2:11" ht="17.25" customHeight="1">
      <c r="B147" s="246"/>
      <c r="C147" s="250" t="s">
        <v>567</v>
      </c>
      <c r="D147" s="250"/>
      <c r="E147" s="250"/>
      <c r="F147" s="251" t="s">
        <v>568</v>
      </c>
      <c r="G147" s="252"/>
      <c r="H147" s="250"/>
      <c r="I147" s="250"/>
      <c r="J147" s="250" t="s">
        <v>569</v>
      </c>
      <c r="K147" s="247"/>
    </row>
    <row r="148" spans="2:11" ht="5.25" customHeight="1">
      <c r="B148" s="256"/>
      <c r="C148" s="253"/>
      <c r="D148" s="253"/>
      <c r="E148" s="253"/>
      <c r="F148" s="253"/>
      <c r="G148" s="254"/>
      <c r="H148" s="253"/>
      <c r="I148" s="253"/>
      <c r="J148" s="253"/>
      <c r="K148" s="277"/>
    </row>
    <row r="149" spans="2:11" ht="15" customHeight="1">
      <c r="B149" s="256"/>
      <c r="C149" s="281" t="s">
        <v>573</v>
      </c>
      <c r="D149" s="236"/>
      <c r="E149" s="236"/>
      <c r="F149" s="282" t="s">
        <v>570</v>
      </c>
      <c r="G149" s="236"/>
      <c r="H149" s="281" t="s">
        <v>609</v>
      </c>
      <c r="I149" s="281" t="s">
        <v>572</v>
      </c>
      <c r="J149" s="281">
        <v>120</v>
      </c>
      <c r="K149" s="277"/>
    </row>
    <row r="150" spans="2:11" ht="15" customHeight="1">
      <c r="B150" s="256"/>
      <c r="C150" s="281" t="s">
        <v>618</v>
      </c>
      <c r="D150" s="236"/>
      <c r="E150" s="236"/>
      <c r="F150" s="282" t="s">
        <v>570</v>
      </c>
      <c r="G150" s="236"/>
      <c r="H150" s="281" t="s">
        <v>629</v>
      </c>
      <c r="I150" s="281" t="s">
        <v>572</v>
      </c>
      <c r="J150" s="281" t="s">
        <v>620</v>
      </c>
      <c r="K150" s="277"/>
    </row>
    <row r="151" spans="2:11" ht="15" customHeight="1">
      <c r="B151" s="256"/>
      <c r="C151" s="281" t="s">
        <v>519</v>
      </c>
      <c r="D151" s="236"/>
      <c r="E151" s="236"/>
      <c r="F151" s="282" t="s">
        <v>570</v>
      </c>
      <c r="G151" s="236"/>
      <c r="H151" s="281" t="s">
        <v>630</v>
      </c>
      <c r="I151" s="281" t="s">
        <v>572</v>
      </c>
      <c r="J151" s="281" t="s">
        <v>620</v>
      </c>
      <c r="K151" s="277"/>
    </row>
    <row r="152" spans="2:11" ht="15" customHeight="1">
      <c r="B152" s="256"/>
      <c r="C152" s="281" t="s">
        <v>575</v>
      </c>
      <c r="D152" s="236"/>
      <c r="E152" s="236"/>
      <c r="F152" s="282" t="s">
        <v>576</v>
      </c>
      <c r="G152" s="236"/>
      <c r="H152" s="281" t="s">
        <v>609</v>
      </c>
      <c r="I152" s="281" t="s">
        <v>572</v>
      </c>
      <c r="J152" s="281">
        <v>50</v>
      </c>
      <c r="K152" s="277"/>
    </row>
    <row r="153" spans="2:11" ht="15" customHeight="1">
      <c r="B153" s="256"/>
      <c r="C153" s="281" t="s">
        <v>578</v>
      </c>
      <c r="D153" s="236"/>
      <c r="E153" s="236"/>
      <c r="F153" s="282" t="s">
        <v>570</v>
      </c>
      <c r="G153" s="236"/>
      <c r="H153" s="281" t="s">
        <v>609</v>
      </c>
      <c r="I153" s="281" t="s">
        <v>580</v>
      </c>
      <c r="J153" s="281"/>
      <c r="K153" s="277"/>
    </row>
    <row r="154" spans="2:11" ht="15" customHeight="1">
      <c r="B154" s="256"/>
      <c r="C154" s="281" t="s">
        <v>589</v>
      </c>
      <c r="D154" s="236"/>
      <c r="E154" s="236"/>
      <c r="F154" s="282" t="s">
        <v>576</v>
      </c>
      <c r="G154" s="236"/>
      <c r="H154" s="281" t="s">
        <v>609</v>
      </c>
      <c r="I154" s="281" t="s">
        <v>572</v>
      </c>
      <c r="J154" s="281">
        <v>50</v>
      </c>
      <c r="K154" s="277"/>
    </row>
    <row r="155" spans="2:11" ht="15" customHeight="1">
      <c r="B155" s="256"/>
      <c r="C155" s="281" t="s">
        <v>597</v>
      </c>
      <c r="D155" s="236"/>
      <c r="E155" s="236"/>
      <c r="F155" s="282" t="s">
        <v>576</v>
      </c>
      <c r="G155" s="236"/>
      <c r="H155" s="281" t="s">
        <v>609</v>
      </c>
      <c r="I155" s="281" t="s">
        <v>572</v>
      </c>
      <c r="J155" s="281">
        <v>50</v>
      </c>
      <c r="K155" s="277"/>
    </row>
    <row r="156" spans="2:11" ht="15" customHeight="1">
      <c r="B156" s="256"/>
      <c r="C156" s="281" t="s">
        <v>595</v>
      </c>
      <c r="D156" s="236"/>
      <c r="E156" s="236"/>
      <c r="F156" s="282" t="s">
        <v>576</v>
      </c>
      <c r="G156" s="236"/>
      <c r="H156" s="281" t="s">
        <v>609</v>
      </c>
      <c r="I156" s="281" t="s">
        <v>572</v>
      </c>
      <c r="J156" s="281">
        <v>50</v>
      </c>
      <c r="K156" s="277"/>
    </row>
    <row r="157" spans="2:11" ht="15" customHeight="1">
      <c r="B157" s="256"/>
      <c r="C157" s="281" t="s">
        <v>84</v>
      </c>
      <c r="D157" s="236"/>
      <c r="E157" s="236"/>
      <c r="F157" s="282" t="s">
        <v>570</v>
      </c>
      <c r="G157" s="236"/>
      <c r="H157" s="281" t="s">
        <v>631</v>
      </c>
      <c r="I157" s="281" t="s">
        <v>572</v>
      </c>
      <c r="J157" s="281" t="s">
        <v>632</v>
      </c>
      <c r="K157" s="277"/>
    </row>
    <row r="158" spans="2:11" ht="15" customHeight="1">
      <c r="B158" s="256"/>
      <c r="C158" s="281" t="s">
        <v>633</v>
      </c>
      <c r="D158" s="236"/>
      <c r="E158" s="236"/>
      <c r="F158" s="282" t="s">
        <v>570</v>
      </c>
      <c r="G158" s="236"/>
      <c r="H158" s="281" t="s">
        <v>634</v>
      </c>
      <c r="I158" s="281" t="s">
        <v>604</v>
      </c>
      <c r="J158" s="281"/>
      <c r="K158" s="277"/>
    </row>
    <row r="159" spans="2:11" ht="15" customHeight="1">
      <c r="B159" s="283"/>
      <c r="C159" s="265"/>
      <c r="D159" s="265"/>
      <c r="E159" s="265"/>
      <c r="F159" s="265"/>
      <c r="G159" s="265"/>
      <c r="H159" s="265"/>
      <c r="I159" s="265"/>
      <c r="J159" s="265"/>
      <c r="K159" s="284"/>
    </row>
    <row r="160" spans="2:11" ht="18.899999999999999" customHeight="1">
      <c r="B160" s="232"/>
      <c r="C160" s="236"/>
      <c r="D160" s="236"/>
      <c r="E160" s="236"/>
      <c r="F160" s="255"/>
      <c r="G160" s="236"/>
      <c r="H160" s="236"/>
      <c r="I160" s="236"/>
      <c r="J160" s="236"/>
      <c r="K160" s="232"/>
    </row>
    <row r="161" spans="2:11" ht="18.899999999999999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</row>
    <row r="162" spans="2:11" ht="7.5" customHeight="1">
      <c r="B162" s="224"/>
      <c r="C162" s="225"/>
      <c r="D162" s="225"/>
      <c r="E162" s="225"/>
      <c r="F162" s="225"/>
      <c r="G162" s="225"/>
      <c r="H162" s="225"/>
      <c r="I162" s="225"/>
      <c r="J162" s="225"/>
      <c r="K162" s="226"/>
    </row>
    <row r="163" spans="2:11" ht="45" customHeight="1">
      <c r="B163" s="227"/>
      <c r="C163" s="487" t="s">
        <v>635</v>
      </c>
      <c r="D163" s="487"/>
      <c r="E163" s="487"/>
      <c r="F163" s="487"/>
      <c r="G163" s="487"/>
      <c r="H163" s="487"/>
      <c r="I163" s="487"/>
      <c r="J163" s="487"/>
      <c r="K163" s="228"/>
    </row>
    <row r="164" spans="2:11" ht="17.25" customHeight="1">
      <c r="B164" s="227"/>
      <c r="C164" s="248" t="s">
        <v>564</v>
      </c>
      <c r="D164" s="248"/>
      <c r="E164" s="248"/>
      <c r="F164" s="248" t="s">
        <v>565</v>
      </c>
      <c r="G164" s="285"/>
      <c r="H164" s="286" t="s">
        <v>109</v>
      </c>
      <c r="I164" s="286" t="s">
        <v>55</v>
      </c>
      <c r="J164" s="248" t="s">
        <v>566</v>
      </c>
      <c r="K164" s="228"/>
    </row>
    <row r="165" spans="2:11" ht="17.25" customHeight="1">
      <c r="B165" s="229"/>
      <c r="C165" s="250" t="s">
        <v>567</v>
      </c>
      <c r="D165" s="250"/>
      <c r="E165" s="250"/>
      <c r="F165" s="251" t="s">
        <v>568</v>
      </c>
      <c r="G165" s="287"/>
      <c r="H165" s="288"/>
      <c r="I165" s="288"/>
      <c r="J165" s="250" t="s">
        <v>569</v>
      </c>
      <c r="K165" s="230"/>
    </row>
    <row r="166" spans="2:11" ht="5.25" customHeight="1">
      <c r="B166" s="256"/>
      <c r="C166" s="253"/>
      <c r="D166" s="253"/>
      <c r="E166" s="253"/>
      <c r="F166" s="253"/>
      <c r="G166" s="254"/>
      <c r="H166" s="253"/>
      <c r="I166" s="253"/>
      <c r="J166" s="253"/>
      <c r="K166" s="277"/>
    </row>
    <row r="167" spans="2:11" ht="15" customHeight="1">
      <c r="B167" s="256"/>
      <c r="C167" s="236" t="s">
        <v>573</v>
      </c>
      <c r="D167" s="236"/>
      <c r="E167" s="236"/>
      <c r="F167" s="255" t="s">
        <v>570</v>
      </c>
      <c r="G167" s="236"/>
      <c r="H167" s="236" t="s">
        <v>609</v>
      </c>
      <c r="I167" s="236" t="s">
        <v>572</v>
      </c>
      <c r="J167" s="236">
        <v>120</v>
      </c>
      <c r="K167" s="277"/>
    </row>
    <row r="168" spans="2:11" ht="15" customHeight="1">
      <c r="B168" s="256"/>
      <c r="C168" s="236" t="s">
        <v>618</v>
      </c>
      <c r="D168" s="236"/>
      <c r="E168" s="236"/>
      <c r="F168" s="255" t="s">
        <v>570</v>
      </c>
      <c r="G168" s="236"/>
      <c r="H168" s="236" t="s">
        <v>619</v>
      </c>
      <c r="I168" s="236" t="s">
        <v>572</v>
      </c>
      <c r="J168" s="236" t="s">
        <v>620</v>
      </c>
      <c r="K168" s="277"/>
    </row>
    <row r="169" spans="2:11" ht="15" customHeight="1">
      <c r="B169" s="256"/>
      <c r="C169" s="236" t="s">
        <v>519</v>
      </c>
      <c r="D169" s="236"/>
      <c r="E169" s="236"/>
      <c r="F169" s="255" t="s">
        <v>570</v>
      </c>
      <c r="G169" s="236"/>
      <c r="H169" s="236" t="s">
        <v>636</v>
      </c>
      <c r="I169" s="236" t="s">
        <v>572</v>
      </c>
      <c r="J169" s="236" t="s">
        <v>620</v>
      </c>
      <c r="K169" s="277"/>
    </row>
    <row r="170" spans="2:11" ht="15" customHeight="1">
      <c r="B170" s="256"/>
      <c r="C170" s="236" t="s">
        <v>575</v>
      </c>
      <c r="D170" s="236"/>
      <c r="E170" s="236"/>
      <c r="F170" s="255" t="s">
        <v>576</v>
      </c>
      <c r="G170" s="236"/>
      <c r="H170" s="236" t="s">
        <v>636</v>
      </c>
      <c r="I170" s="236" t="s">
        <v>572</v>
      </c>
      <c r="J170" s="236">
        <v>50</v>
      </c>
      <c r="K170" s="277"/>
    </row>
    <row r="171" spans="2:11" ht="15" customHeight="1">
      <c r="B171" s="256"/>
      <c r="C171" s="236" t="s">
        <v>578</v>
      </c>
      <c r="D171" s="236"/>
      <c r="E171" s="236"/>
      <c r="F171" s="255" t="s">
        <v>570</v>
      </c>
      <c r="G171" s="236"/>
      <c r="H171" s="236" t="s">
        <v>636</v>
      </c>
      <c r="I171" s="236" t="s">
        <v>580</v>
      </c>
      <c r="J171" s="236"/>
      <c r="K171" s="277"/>
    </row>
    <row r="172" spans="2:11" ht="15" customHeight="1">
      <c r="B172" s="256"/>
      <c r="C172" s="236" t="s">
        <v>589</v>
      </c>
      <c r="D172" s="236"/>
      <c r="E172" s="236"/>
      <c r="F172" s="255" t="s">
        <v>576</v>
      </c>
      <c r="G172" s="236"/>
      <c r="H172" s="236" t="s">
        <v>636</v>
      </c>
      <c r="I172" s="236" t="s">
        <v>572</v>
      </c>
      <c r="J172" s="236">
        <v>50</v>
      </c>
      <c r="K172" s="277"/>
    </row>
    <row r="173" spans="2:11" ht="15" customHeight="1">
      <c r="B173" s="256"/>
      <c r="C173" s="236" t="s">
        <v>597</v>
      </c>
      <c r="D173" s="236"/>
      <c r="E173" s="236"/>
      <c r="F173" s="255" t="s">
        <v>576</v>
      </c>
      <c r="G173" s="236"/>
      <c r="H173" s="236" t="s">
        <v>636</v>
      </c>
      <c r="I173" s="236" t="s">
        <v>572</v>
      </c>
      <c r="J173" s="236">
        <v>50</v>
      </c>
      <c r="K173" s="277"/>
    </row>
    <row r="174" spans="2:11" ht="15" customHeight="1">
      <c r="B174" s="256"/>
      <c r="C174" s="236" t="s">
        <v>595</v>
      </c>
      <c r="D174" s="236"/>
      <c r="E174" s="236"/>
      <c r="F174" s="255" t="s">
        <v>576</v>
      </c>
      <c r="G174" s="236"/>
      <c r="H174" s="236" t="s">
        <v>636</v>
      </c>
      <c r="I174" s="236" t="s">
        <v>572</v>
      </c>
      <c r="J174" s="236">
        <v>50</v>
      </c>
      <c r="K174" s="277"/>
    </row>
    <row r="175" spans="2:11" ht="15" customHeight="1">
      <c r="B175" s="256"/>
      <c r="C175" s="236" t="s">
        <v>108</v>
      </c>
      <c r="D175" s="236"/>
      <c r="E175" s="236"/>
      <c r="F175" s="255" t="s">
        <v>570</v>
      </c>
      <c r="G175" s="236"/>
      <c r="H175" s="236" t="s">
        <v>637</v>
      </c>
      <c r="I175" s="236" t="s">
        <v>638</v>
      </c>
      <c r="J175" s="236"/>
      <c r="K175" s="277"/>
    </row>
    <row r="176" spans="2:11" ht="15" customHeight="1">
      <c r="B176" s="256"/>
      <c r="C176" s="236" t="s">
        <v>55</v>
      </c>
      <c r="D176" s="236"/>
      <c r="E176" s="236"/>
      <c r="F176" s="255" t="s">
        <v>570</v>
      </c>
      <c r="G176" s="236"/>
      <c r="H176" s="236" t="s">
        <v>639</v>
      </c>
      <c r="I176" s="236" t="s">
        <v>640</v>
      </c>
      <c r="J176" s="236">
        <v>1</v>
      </c>
      <c r="K176" s="277"/>
    </row>
    <row r="177" spans="2:11" ht="15" customHeight="1">
      <c r="B177" s="256"/>
      <c r="C177" s="236" t="s">
        <v>51</v>
      </c>
      <c r="D177" s="236"/>
      <c r="E177" s="236"/>
      <c r="F177" s="255" t="s">
        <v>570</v>
      </c>
      <c r="G177" s="236"/>
      <c r="H177" s="236" t="s">
        <v>641</v>
      </c>
      <c r="I177" s="236" t="s">
        <v>572</v>
      </c>
      <c r="J177" s="236">
        <v>20</v>
      </c>
      <c r="K177" s="277"/>
    </row>
    <row r="178" spans="2:11" ht="15" customHeight="1">
      <c r="B178" s="256"/>
      <c r="C178" s="236" t="s">
        <v>109</v>
      </c>
      <c r="D178" s="236"/>
      <c r="E178" s="236"/>
      <c r="F178" s="255" t="s">
        <v>570</v>
      </c>
      <c r="G178" s="236"/>
      <c r="H178" s="236" t="s">
        <v>642</v>
      </c>
      <c r="I178" s="236" t="s">
        <v>572</v>
      </c>
      <c r="J178" s="236">
        <v>255</v>
      </c>
      <c r="K178" s="277"/>
    </row>
    <row r="179" spans="2:11" ht="15" customHeight="1">
      <c r="B179" s="256"/>
      <c r="C179" s="236" t="s">
        <v>110</v>
      </c>
      <c r="D179" s="236"/>
      <c r="E179" s="236"/>
      <c r="F179" s="255" t="s">
        <v>570</v>
      </c>
      <c r="G179" s="236"/>
      <c r="H179" s="236" t="s">
        <v>535</v>
      </c>
      <c r="I179" s="236" t="s">
        <v>572</v>
      </c>
      <c r="J179" s="236">
        <v>10</v>
      </c>
      <c r="K179" s="277"/>
    </row>
    <row r="180" spans="2:11" ht="15" customHeight="1">
      <c r="B180" s="256"/>
      <c r="C180" s="236" t="s">
        <v>111</v>
      </c>
      <c r="D180" s="236"/>
      <c r="E180" s="236"/>
      <c r="F180" s="255" t="s">
        <v>570</v>
      </c>
      <c r="G180" s="236"/>
      <c r="H180" s="236" t="s">
        <v>643</v>
      </c>
      <c r="I180" s="236" t="s">
        <v>604</v>
      </c>
      <c r="J180" s="236"/>
      <c r="K180" s="277"/>
    </row>
    <row r="181" spans="2:11" ht="15" customHeight="1">
      <c r="B181" s="256"/>
      <c r="C181" s="236" t="s">
        <v>644</v>
      </c>
      <c r="D181" s="236"/>
      <c r="E181" s="236"/>
      <c r="F181" s="255" t="s">
        <v>570</v>
      </c>
      <c r="G181" s="236"/>
      <c r="H181" s="236" t="s">
        <v>645</v>
      </c>
      <c r="I181" s="236" t="s">
        <v>604</v>
      </c>
      <c r="J181" s="236"/>
      <c r="K181" s="277"/>
    </row>
    <row r="182" spans="2:11" ht="15" customHeight="1">
      <c r="B182" s="256"/>
      <c r="C182" s="236" t="s">
        <v>633</v>
      </c>
      <c r="D182" s="236"/>
      <c r="E182" s="236"/>
      <c r="F182" s="255" t="s">
        <v>570</v>
      </c>
      <c r="G182" s="236"/>
      <c r="H182" s="236" t="s">
        <v>646</v>
      </c>
      <c r="I182" s="236" t="s">
        <v>604</v>
      </c>
      <c r="J182" s="236"/>
      <c r="K182" s="277"/>
    </row>
    <row r="183" spans="2:11" ht="15" customHeight="1">
      <c r="B183" s="256"/>
      <c r="C183" s="236" t="s">
        <v>113</v>
      </c>
      <c r="D183" s="236"/>
      <c r="E183" s="236"/>
      <c r="F183" s="255" t="s">
        <v>576</v>
      </c>
      <c r="G183" s="236"/>
      <c r="H183" s="236" t="s">
        <v>647</v>
      </c>
      <c r="I183" s="236" t="s">
        <v>572</v>
      </c>
      <c r="J183" s="236">
        <v>50</v>
      </c>
      <c r="K183" s="277"/>
    </row>
    <row r="184" spans="2:11" ht="15" customHeight="1">
      <c r="B184" s="256"/>
      <c r="C184" s="236" t="s">
        <v>648</v>
      </c>
      <c r="D184" s="236"/>
      <c r="E184" s="236"/>
      <c r="F184" s="255" t="s">
        <v>576</v>
      </c>
      <c r="G184" s="236"/>
      <c r="H184" s="236" t="s">
        <v>649</v>
      </c>
      <c r="I184" s="236" t="s">
        <v>650</v>
      </c>
      <c r="J184" s="236"/>
      <c r="K184" s="277"/>
    </row>
    <row r="185" spans="2:11" ht="15" customHeight="1">
      <c r="B185" s="256"/>
      <c r="C185" s="236" t="s">
        <v>651</v>
      </c>
      <c r="D185" s="236"/>
      <c r="E185" s="236"/>
      <c r="F185" s="255" t="s">
        <v>576</v>
      </c>
      <c r="G185" s="236"/>
      <c r="H185" s="236" t="s">
        <v>652</v>
      </c>
      <c r="I185" s="236" t="s">
        <v>650</v>
      </c>
      <c r="J185" s="236"/>
      <c r="K185" s="277"/>
    </row>
    <row r="186" spans="2:11" ht="15" customHeight="1">
      <c r="B186" s="256"/>
      <c r="C186" s="236" t="s">
        <v>653</v>
      </c>
      <c r="D186" s="236"/>
      <c r="E186" s="236"/>
      <c r="F186" s="255" t="s">
        <v>576</v>
      </c>
      <c r="G186" s="236"/>
      <c r="H186" s="236" t="s">
        <v>654</v>
      </c>
      <c r="I186" s="236" t="s">
        <v>650</v>
      </c>
      <c r="J186" s="236"/>
      <c r="K186" s="277"/>
    </row>
    <row r="187" spans="2:11" ht="15" customHeight="1">
      <c r="B187" s="256"/>
      <c r="C187" s="289" t="s">
        <v>655</v>
      </c>
      <c r="D187" s="236"/>
      <c r="E187" s="236"/>
      <c r="F187" s="255" t="s">
        <v>576</v>
      </c>
      <c r="G187" s="236"/>
      <c r="H187" s="236" t="s">
        <v>656</v>
      </c>
      <c r="I187" s="236" t="s">
        <v>657</v>
      </c>
      <c r="J187" s="290" t="s">
        <v>658</v>
      </c>
      <c r="K187" s="277"/>
    </row>
    <row r="188" spans="2:11" ht="15" customHeight="1">
      <c r="B188" s="256"/>
      <c r="C188" s="241" t="s">
        <v>40</v>
      </c>
      <c r="D188" s="236"/>
      <c r="E188" s="236"/>
      <c r="F188" s="255" t="s">
        <v>570</v>
      </c>
      <c r="G188" s="236"/>
      <c r="H188" s="232" t="s">
        <v>659</v>
      </c>
      <c r="I188" s="236" t="s">
        <v>660</v>
      </c>
      <c r="J188" s="236"/>
      <c r="K188" s="277"/>
    </row>
    <row r="189" spans="2:11" ht="15" customHeight="1">
      <c r="B189" s="256"/>
      <c r="C189" s="241" t="s">
        <v>661</v>
      </c>
      <c r="D189" s="236"/>
      <c r="E189" s="236"/>
      <c r="F189" s="255" t="s">
        <v>570</v>
      </c>
      <c r="G189" s="236"/>
      <c r="H189" s="236" t="s">
        <v>662</v>
      </c>
      <c r="I189" s="236" t="s">
        <v>604</v>
      </c>
      <c r="J189" s="236"/>
      <c r="K189" s="277"/>
    </row>
    <row r="190" spans="2:11" ht="15" customHeight="1">
      <c r="B190" s="256"/>
      <c r="C190" s="241" t="s">
        <v>663</v>
      </c>
      <c r="D190" s="236"/>
      <c r="E190" s="236"/>
      <c r="F190" s="255" t="s">
        <v>570</v>
      </c>
      <c r="G190" s="236"/>
      <c r="H190" s="236" t="s">
        <v>664</v>
      </c>
      <c r="I190" s="236" t="s">
        <v>604</v>
      </c>
      <c r="J190" s="236"/>
      <c r="K190" s="277"/>
    </row>
    <row r="191" spans="2:11" ht="15" customHeight="1">
      <c r="B191" s="256"/>
      <c r="C191" s="241" t="s">
        <v>665</v>
      </c>
      <c r="D191" s="236"/>
      <c r="E191" s="236"/>
      <c r="F191" s="255" t="s">
        <v>576</v>
      </c>
      <c r="G191" s="236"/>
      <c r="H191" s="236" t="s">
        <v>666</v>
      </c>
      <c r="I191" s="236" t="s">
        <v>604</v>
      </c>
      <c r="J191" s="236"/>
      <c r="K191" s="277"/>
    </row>
    <row r="192" spans="2:11" ht="15" customHeight="1">
      <c r="B192" s="283"/>
      <c r="C192" s="291"/>
      <c r="D192" s="265"/>
      <c r="E192" s="265"/>
      <c r="F192" s="265"/>
      <c r="G192" s="265"/>
      <c r="H192" s="265"/>
      <c r="I192" s="265"/>
      <c r="J192" s="265"/>
      <c r="K192" s="284"/>
    </row>
    <row r="193" spans="2:11" ht="18.899999999999999" customHeight="1">
      <c r="B193" s="232"/>
      <c r="C193" s="236"/>
      <c r="D193" s="236"/>
      <c r="E193" s="236"/>
      <c r="F193" s="255"/>
      <c r="G193" s="236"/>
      <c r="H193" s="236"/>
      <c r="I193" s="236"/>
      <c r="J193" s="236"/>
      <c r="K193" s="232"/>
    </row>
    <row r="194" spans="2:11" ht="18.899999999999999" customHeight="1">
      <c r="B194" s="232"/>
      <c r="C194" s="236"/>
      <c r="D194" s="236"/>
      <c r="E194" s="236"/>
      <c r="F194" s="255"/>
      <c r="G194" s="236"/>
      <c r="H194" s="236"/>
      <c r="I194" s="236"/>
      <c r="J194" s="236"/>
      <c r="K194" s="232"/>
    </row>
    <row r="195" spans="2:11" ht="18.899999999999999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</row>
    <row r="196" spans="2:11">
      <c r="B196" s="224"/>
      <c r="C196" s="225"/>
      <c r="D196" s="225"/>
      <c r="E196" s="225"/>
      <c r="F196" s="225"/>
      <c r="G196" s="225"/>
      <c r="H196" s="225"/>
      <c r="I196" s="225"/>
      <c r="J196" s="225"/>
      <c r="K196" s="226"/>
    </row>
    <row r="197" spans="2:11" ht="20.5">
      <c r="B197" s="227"/>
      <c r="C197" s="487" t="s">
        <v>667</v>
      </c>
      <c r="D197" s="487"/>
      <c r="E197" s="487"/>
      <c r="F197" s="487"/>
      <c r="G197" s="487"/>
      <c r="H197" s="487"/>
      <c r="I197" s="487"/>
      <c r="J197" s="487"/>
      <c r="K197" s="228"/>
    </row>
    <row r="198" spans="2:11" ht="25.5" customHeight="1">
      <c r="B198" s="227"/>
      <c r="C198" s="292" t="s">
        <v>668</v>
      </c>
      <c r="D198" s="292"/>
      <c r="E198" s="292"/>
      <c r="F198" s="292" t="s">
        <v>669</v>
      </c>
      <c r="G198" s="293"/>
      <c r="H198" s="492" t="s">
        <v>670</v>
      </c>
      <c r="I198" s="492"/>
      <c r="J198" s="492"/>
      <c r="K198" s="228"/>
    </row>
    <row r="199" spans="2:11" ht="5.25" customHeight="1">
      <c r="B199" s="256"/>
      <c r="C199" s="253"/>
      <c r="D199" s="253"/>
      <c r="E199" s="253"/>
      <c r="F199" s="253"/>
      <c r="G199" s="236"/>
      <c r="H199" s="253"/>
      <c r="I199" s="253"/>
      <c r="J199" s="253"/>
      <c r="K199" s="277"/>
    </row>
    <row r="200" spans="2:11" ht="15" customHeight="1">
      <c r="B200" s="256"/>
      <c r="C200" s="236" t="s">
        <v>660</v>
      </c>
      <c r="D200" s="236"/>
      <c r="E200" s="236"/>
      <c r="F200" s="255" t="s">
        <v>41</v>
      </c>
      <c r="G200" s="236"/>
      <c r="H200" s="489" t="s">
        <v>671</v>
      </c>
      <c r="I200" s="489"/>
      <c r="J200" s="489"/>
      <c r="K200" s="277"/>
    </row>
    <row r="201" spans="2:11" ht="15" customHeight="1">
      <c r="B201" s="256"/>
      <c r="C201" s="262"/>
      <c r="D201" s="236"/>
      <c r="E201" s="236"/>
      <c r="F201" s="255" t="s">
        <v>42</v>
      </c>
      <c r="G201" s="236"/>
      <c r="H201" s="489" t="s">
        <v>672</v>
      </c>
      <c r="I201" s="489"/>
      <c r="J201" s="489"/>
      <c r="K201" s="277"/>
    </row>
    <row r="202" spans="2:11" ht="15" customHeight="1">
      <c r="B202" s="256"/>
      <c r="C202" s="262"/>
      <c r="D202" s="236"/>
      <c r="E202" s="236"/>
      <c r="F202" s="255" t="s">
        <v>45</v>
      </c>
      <c r="G202" s="236"/>
      <c r="H202" s="489" t="s">
        <v>673</v>
      </c>
      <c r="I202" s="489"/>
      <c r="J202" s="489"/>
      <c r="K202" s="277"/>
    </row>
    <row r="203" spans="2:11" ht="15" customHeight="1">
      <c r="B203" s="256"/>
      <c r="C203" s="236"/>
      <c r="D203" s="236"/>
      <c r="E203" s="236"/>
      <c r="F203" s="255" t="s">
        <v>43</v>
      </c>
      <c r="G203" s="236"/>
      <c r="H203" s="489" t="s">
        <v>674</v>
      </c>
      <c r="I203" s="489"/>
      <c r="J203" s="489"/>
      <c r="K203" s="277"/>
    </row>
    <row r="204" spans="2:11" ht="15" customHeight="1">
      <c r="B204" s="256"/>
      <c r="C204" s="236"/>
      <c r="D204" s="236"/>
      <c r="E204" s="236"/>
      <c r="F204" s="255" t="s">
        <v>44</v>
      </c>
      <c r="G204" s="236"/>
      <c r="H204" s="489" t="s">
        <v>675</v>
      </c>
      <c r="I204" s="489"/>
      <c r="J204" s="489"/>
      <c r="K204" s="277"/>
    </row>
    <row r="205" spans="2:11" ht="15" customHeight="1">
      <c r="B205" s="256"/>
      <c r="C205" s="236"/>
      <c r="D205" s="236"/>
      <c r="E205" s="236"/>
      <c r="F205" s="255"/>
      <c r="G205" s="236"/>
      <c r="H205" s="236"/>
      <c r="I205" s="236"/>
      <c r="J205" s="236"/>
      <c r="K205" s="277"/>
    </row>
    <row r="206" spans="2:11" ht="15" customHeight="1">
      <c r="B206" s="256"/>
      <c r="C206" s="236" t="s">
        <v>616</v>
      </c>
      <c r="D206" s="236"/>
      <c r="E206" s="236"/>
      <c r="F206" s="255" t="s">
        <v>73</v>
      </c>
      <c r="G206" s="236"/>
      <c r="H206" s="489" t="s">
        <v>676</v>
      </c>
      <c r="I206" s="489"/>
      <c r="J206" s="489"/>
      <c r="K206" s="277"/>
    </row>
    <row r="207" spans="2:11" ht="15" customHeight="1">
      <c r="B207" s="256"/>
      <c r="C207" s="262"/>
      <c r="D207" s="236"/>
      <c r="E207" s="236"/>
      <c r="F207" s="255" t="s">
        <v>513</v>
      </c>
      <c r="G207" s="236"/>
      <c r="H207" s="489" t="s">
        <v>514</v>
      </c>
      <c r="I207" s="489"/>
      <c r="J207" s="489"/>
      <c r="K207" s="277"/>
    </row>
    <row r="208" spans="2:11" ht="15" customHeight="1">
      <c r="B208" s="256"/>
      <c r="C208" s="236"/>
      <c r="D208" s="236"/>
      <c r="E208" s="236"/>
      <c r="F208" s="255" t="s">
        <v>511</v>
      </c>
      <c r="G208" s="236"/>
      <c r="H208" s="489" t="s">
        <v>677</v>
      </c>
      <c r="I208" s="489"/>
      <c r="J208" s="489"/>
      <c r="K208" s="277"/>
    </row>
    <row r="209" spans="2:11" ht="15" customHeight="1">
      <c r="B209" s="294"/>
      <c r="C209" s="262"/>
      <c r="D209" s="262"/>
      <c r="E209" s="262"/>
      <c r="F209" s="255" t="s">
        <v>515</v>
      </c>
      <c r="G209" s="241"/>
      <c r="H209" s="488" t="s">
        <v>516</v>
      </c>
      <c r="I209" s="488"/>
      <c r="J209" s="488"/>
      <c r="K209" s="295"/>
    </row>
    <row r="210" spans="2:11" ht="15" customHeight="1">
      <c r="B210" s="294"/>
      <c r="C210" s="262"/>
      <c r="D210" s="262"/>
      <c r="E210" s="262"/>
      <c r="F210" s="255" t="s">
        <v>517</v>
      </c>
      <c r="G210" s="241"/>
      <c r="H210" s="488" t="s">
        <v>678</v>
      </c>
      <c r="I210" s="488"/>
      <c r="J210" s="488"/>
      <c r="K210" s="295"/>
    </row>
    <row r="211" spans="2:11" ht="15" customHeight="1">
      <c r="B211" s="294"/>
      <c r="C211" s="262"/>
      <c r="D211" s="262"/>
      <c r="E211" s="262"/>
      <c r="F211" s="296"/>
      <c r="G211" s="241"/>
      <c r="H211" s="297"/>
      <c r="I211" s="297"/>
      <c r="J211" s="297"/>
      <c r="K211" s="295"/>
    </row>
    <row r="212" spans="2:11" ht="15" customHeight="1">
      <c r="B212" s="294"/>
      <c r="C212" s="236" t="s">
        <v>640</v>
      </c>
      <c r="D212" s="262"/>
      <c r="E212" s="262"/>
      <c r="F212" s="255">
        <v>1</v>
      </c>
      <c r="G212" s="241"/>
      <c r="H212" s="488" t="s">
        <v>679</v>
      </c>
      <c r="I212" s="488"/>
      <c r="J212" s="488"/>
      <c r="K212" s="295"/>
    </row>
    <row r="213" spans="2:11" ht="15" customHeight="1">
      <c r="B213" s="294"/>
      <c r="C213" s="262"/>
      <c r="D213" s="262"/>
      <c r="E213" s="262"/>
      <c r="F213" s="255">
        <v>2</v>
      </c>
      <c r="G213" s="241"/>
      <c r="H213" s="488" t="s">
        <v>680</v>
      </c>
      <c r="I213" s="488"/>
      <c r="J213" s="488"/>
      <c r="K213" s="295"/>
    </row>
    <row r="214" spans="2:11" ht="15" customHeight="1">
      <c r="B214" s="294"/>
      <c r="C214" s="262"/>
      <c r="D214" s="262"/>
      <c r="E214" s="262"/>
      <c r="F214" s="255">
        <v>3</v>
      </c>
      <c r="G214" s="241"/>
      <c r="H214" s="488" t="s">
        <v>681</v>
      </c>
      <c r="I214" s="488"/>
      <c r="J214" s="488"/>
      <c r="K214" s="295"/>
    </row>
    <row r="215" spans="2:11" ht="15" customHeight="1">
      <c r="B215" s="294"/>
      <c r="C215" s="262"/>
      <c r="D215" s="262"/>
      <c r="E215" s="262"/>
      <c r="F215" s="255">
        <v>4</v>
      </c>
      <c r="G215" s="241"/>
      <c r="H215" s="488" t="s">
        <v>682</v>
      </c>
      <c r="I215" s="488"/>
      <c r="J215" s="488"/>
      <c r="K215" s="295"/>
    </row>
    <row r="216" spans="2:11" ht="12.75" customHeight="1">
      <c r="B216" s="298"/>
      <c r="C216" s="299"/>
      <c r="D216" s="299"/>
      <c r="E216" s="299"/>
      <c r="F216" s="299"/>
      <c r="G216" s="299"/>
      <c r="H216" s="299"/>
      <c r="I216" s="299"/>
      <c r="J216" s="299"/>
      <c r="K216" s="30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48" type="noConversion"/>
  <pageMargins left="0.59027779999999996" right="0.59027779999999996" top="0.59027779999999996" bottom="0.59027779999999996" header="0" footer="0"/>
  <pageSetup paperSize="9" scale="77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69"/>
  <sheetViews>
    <sheetView view="pageBreakPreview" topLeftCell="A214" zoomScaleNormal="100" zoomScaleSheetLayoutView="100" workbookViewId="0">
      <selection activeCell="A249" sqref="A249"/>
    </sheetView>
  </sheetViews>
  <sheetFormatPr defaultColWidth="9.375" defaultRowHeight="12.5"/>
  <cols>
    <col min="1" max="1" width="85.875" style="350" customWidth="1"/>
    <col min="2" max="2" width="22" style="314" customWidth="1"/>
    <col min="3" max="3" width="9.5" style="315" customWidth="1"/>
    <col min="4" max="4" width="11.125" style="314" customWidth="1"/>
    <col min="5" max="5" width="16" style="316" customWidth="1"/>
    <col min="6" max="6" width="22.125" style="316" customWidth="1"/>
    <col min="7" max="7" width="12.125" style="315" customWidth="1"/>
    <col min="8" max="8" width="42.5" style="315" customWidth="1"/>
    <col min="9" max="16384" width="9.375" style="345"/>
  </cols>
  <sheetData>
    <row r="1" spans="1:7" ht="40">
      <c r="A1" s="313" t="s">
        <v>713</v>
      </c>
      <c r="F1" s="313" t="s">
        <v>714</v>
      </c>
    </row>
    <row r="2" spans="1:7" ht="30.75" customHeight="1">
      <c r="A2" s="317" t="s">
        <v>715</v>
      </c>
    </row>
    <row r="4" spans="1:7" ht="13.5" thickBot="1">
      <c r="A4" s="318" t="s">
        <v>716</v>
      </c>
      <c r="B4" s="319" t="s">
        <v>717</v>
      </c>
      <c r="C4" s="320" t="s">
        <v>111</v>
      </c>
      <c r="D4" s="319" t="s">
        <v>718</v>
      </c>
      <c r="E4" s="321" t="s">
        <v>719</v>
      </c>
      <c r="F4" s="321" t="s">
        <v>633</v>
      </c>
    </row>
    <row r="5" spans="1:7" ht="389.5" customHeight="1">
      <c r="A5" s="322" t="s">
        <v>720</v>
      </c>
      <c r="B5" s="323" t="s">
        <v>721</v>
      </c>
      <c r="C5" s="324">
        <v>1</v>
      </c>
      <c r="D5" s="325" t="s">
        <v>722</v>
      </c>
      <c r="E5" s="326"/>
      <c r="F5" s="326">
        <f t="shared" ref="F5:F39" si="0">C5*E5</f>
        <v>0</v>
      </c>
    </row>
    <row r="6" spans="1:7" ht="401.5" customHeight="1">
      <c r="A6" s="322" t="s">
        <v>723</v>
      </c>
      <c r="B6" s="323" t="s">
        <v>724</v>
      </c>
      <c r="C6" s="324">
        <v>1</v>
      </c>
      <c r="D6" s="325" t="s">
        <v>722</v>
      </c>
      <c r="E6" s="326"/>
      <c r="F6" s="326">
        <f t="shared" si="0"/>
        <v>0</v>
      </c>
    </row>
    <row r="7" spans="1:7" ht="32.75" customHeight="1">
      <c r="A7" s="327" t="s">
        <v>725</v>
      </c>
      <c r="B7" s="323" t="s">
        <v>726</v>
      </c>
      <c r="C7" s="324">
        <v>2</v>
      </c>
      <c r="D7" s="328" t="s">
        <v>722</v>
      </c>
      <c r="E7" s="326"/>
      <c r="F7" s="329">
        <f t="shared" si="0"/>
        <v>0</v>
      </c>
    </row>
    <row r="8" spans="1:7" ht="28.5" customHeight="1">
      <c r="A8" s="327" t="s">
        <v>727</v>
      </c>
      <c r="B8" s="323" t="s">
        <v>726</v>
      </c>
      <c r="C8" s="324">
        <v>2</v>
      </c>
      <c r="D8" s="328" t="s">
        <v>722</v>
      </c>
      <c r="E8" s="326"/>
      <c r="F8" s="329">
        <f t="shared" si="0"/>
        <v>0</v>
      </c>
    </row>
    <row r="9" spans="1:7" ht="18" customHeight="1">
      <c r="A9" s="327" t="s">
        <v>728</v>
      </c>
      <c r="B9" s="323" t="s">
        <v>726</v>
      </c>
      <c r="C9" s="324">
        <v>2</v>
      </c>
      <c r="D9" s="328" t="s">
        <v>722</v>
      </c>
      <c r="E9" s="326"/>
      <c r="F9" s="329">
        <f t="shared" si="0"/>
        <v>0</v>
      </c>
    </row>
    <row r="10" spans="1:7" ht="18" customHeight="1">
      <c r="A10" s="327" t="s">
        <v>729</v>
      </c>
      <c r="B10" s="323" t="s">
        <v>726</v>
      </c>
      <c r="C10" s="324">
        <v>0</v>
      </c>
      <c r="D10" s="328" t="s">
        <v>722</v>
      </c>
      <c r="E10" s="326"/>
      <c r="F10" s="329">
        <f t="shared" si="0"/>
        <v>0</v>
      </c>
      <c r="G10" s="315" t="s">
        <v>730</v>
      </c>
    </row>
    <row r="11" spans="1:7" ht="18" customHeight="1">
      <c r="A11" s="327" t="s">
        <v>731</v>
      </c>
      <c r="B11" s="323" t="s">
        <v>726</v>
      </c>
      <c r="C11" s="324">
        <v>0</v>
      </c>
      <c r="D11" s="328" t="s">
        <v>722</v>
      </c>
      <c r="E11" s="326"/>
      <c r="F11" s="329">
        <f t="shared" si="0"/>
        <v>0</v>
      </c>
    </row>
    <row r="12" spans="1:7" ht="18" customHeight="1">
      <c r="A12" s="327" t="s">
        <v>732</v>
      </c>
      <c r="B12" s="323" t="s">
        <v>726</v>
      </c>
      <c r="C12" s="324">
        <v>1</v>
      </c>
      <c r="D12" s="328" t="s">
        <v>722</v>
      </c>
      <c r="E12" s="326"/>
      <c r="F12" s="329">
        <f t="shared" si="0"/>
        <v>0</v>
      </c>
    </row>
    <row r="13" spans="1:7" ht="18" customHeight="1">
      <c r="A13" s="327" t="s">
        <v>733</v>
      </c>
      <c r="B13" s="323" t="s">
        <v>726</v>
      </c>
      <c r="C13" s="324">
        <v>1</v>
      </c>
      <c r="D13" s="328" t="s">
        <v>722</v>
      </c>
      <c r="E13" s="326"/>
      <c r="F13" s="329">
        <f t="shared" si="0"/>
        <v>0</v>
      </c>
    </row>
    <row r="14" spans="1:7" ht="18" customHeight="1">
      <c r="A14" s="330" t="s">
        <v>734</v>
      </c>
      <c r="B14" s="331" t="s">
        <v>735</v>
      </c>
      <c r="C14" s="324">
        <v>1</v>
      </c>
      <c r="D14" s="325" t="s">
        <v>722</v>
      </c>
      <c r="E14" s="326"/>
      <c r="F14" s="329">
        <f t="shared" si="0"/>
        <v>0</v>
      </c>
    </row>
    <row r="15" spans="1:7" ht="18" customHeight="1">
      <c r="A15" s="330" t="s">
        <v>736</v>
      </c>
      <c r="B15" s="323" t="s">
        <v>726</v>
      </c>
      <c r="C15" s="324">
        <v>2</v>
      </c>
      <c r="D15" s="328" t="s">
        <v>722</v>
      </c>
      <c r="E15" s="326"/>
      <c r="F15" s="329">
        <f t="shared" si="0"/>
        <v>0</v>
      </c>
    </row>
    <row r="16" spans="1:7" ht="18" customHeight="1">
      <c r="A16" s="330" t="s">
        <v>737</v>
      </c>
      <c r="B16" s="325" t="s">
        <v>738</v>
      </c>
      <c r="C16" s="324">
        <v>2</v>
      </c>
      <c r="D16" s="325" t="s">
        <v>722</v>
      </c>
      <c r="E16" s="326"/>
      <c r="F16" s="329">
        <f>C16*E16</f>
        <v>0</v>
      </c>
    </row>
    <row r="17" spans="1:6" ht="196.4" customHeight="1">
      <c r="A17" s="332" t="s">
        <v>739</v>
      </c>
      <c r="B17" s="323" t="s">
        <v>740</v>
      </c>
      <c r="C17" s="333">
        <v>1</v>
      </c>
      <c r="D17" s="334" t="s">
        <v>722</v>
      </c>
      <c r="E17" s="335"/>
      <c r="F17" s="336">
        <f>C17*E17</f>
        <v>0</v>
      </c>
    </row>
    <row r="18" spans="1:6" ht="37" customHeight="1">
      <c r="A18" s="337" t="s">
        <v>741</v>
      </c>
      <c r="B18" s="323" t="s">
        <v>742</v>
      </c>
      <c r="C18" s="333">
        <v>1</v>
      </c>
      <c r="D18" s="334" t="s">
        <v>722</v>
      </c>
      <c r="E18" s="335"/>
      <c r="F18" s="336">
        <f>C18*E18</f>
        <v>0</v>
      </c>
    </row>
    <row r="19" spans="1:6" ht="25" customHeight="1">
      <c r="A19" s="337" t="s">
        <v>743</v>
      </c>
      <c r="B19" s="323" t="s">
        <v>744</v>
      </c>
      <c r="C19" s="333">
        <v>1</v>
      </c>
      <c r="D19" s="334" t="s">
        <v>722</v>
      </c>
      <c r="E19" s="335"/>
      <c r="F19" s="336">
        <f>C19*E19</f>
        <v>0</v>
      </c>
    </row>
    <row r="20" spans="1:6" ht="210" customHeight="1">
      <c r="A20" s="338" t="s">
        <v>745</v>
      </c>
      <c r="B20" s="339" t="s">
        <v>746</v>
      </c>
      <c r="C20" s="340">
        <v>1</v>
      </c>
      <c r="D20" s="341" t="s">
        <v>239</v>
      </c>
      <c r="E20" s="342"/>
      <c r="F20" s="336">
        <f>C20*E20</f>
        <v>0</v>
      </c>
    </row>
    <row r="21" spans="1:6" ht="283.64999999999998" customHeight="1">
      <c r="A21" s="338" t="s">
        <v>747</v>
      </c>
      <c r="B21" s="339" t="s">
        <v>748</v>
      </c>
      <c r="C21" s="340">
        <v>1</v>
      </c>
      <c r="D21" s="341" t="s">
        <v>239</v>
      </c>
      <c r="E21" s="342"/>
      <c r="F21" s="336">
        <f t="shared" si="0"/>
        <v>0</v>
      </c>
    </row>
    <row r="22" spans="1:6" ht="120" customHeight="1">
      <c r="A22" s="338" t="s">
        <v>749</v>
      </c>
      <c r="B22" s="339" t="s">
        <v>750</v>
      </c>
      <c r="C22" s="340">
        <v>1</v>
      </c>
      <c r="D22" s="341" t="s">
        <v>239</v>
      </c>
      <c r="E22" s="342"/>
      <c r="F22" s="336">
        <f t="shared" si="0"/>
        <v>0</v>
      </c>
    </row>
    <row r="23" spans="1:6" ht="63.5" customHeight="1">
      <c r="A23" s="338" t="s">
        <v>751</v>
      </c>
      <c r="B23" s="339" t="s">
        <v>752</v>
      </c>
      <c r="C23" s="340">
        <v>2</v>
      </c>
      <c r="D23" s="341" t="s">
        <v>722</v>
      </c>
      <c r="E23" s="342"/>
      <c r="F23" s="336">
        <f t="shared" si="0"/>
        <v>0</v>
      </c>
    </row>
    <row r="24" spans="1:6" ht="61" customHeight="1">
      <c r="A24" s="338" t="s">
        <v>753</v>
      </c>
      <c r="B24" s="339" t="s">
        <v>754</v>
      </c>
      <c r="C24" s="340">
        <v>1</v>
      </c>
      <c r="D24" s="341" t="s">
        <v>722</v>
      </c>
      <c r="E24" s="342"/>
      <c r="F24" s="336">
        <f t="shared" si="0"/>
        <v>0</v>
      </c>
    </row>
    <row r="25" spans="1:6" ht="29.25" customHeight="1">
      <c r="A25" s="338" t="s">
        <v>755</v>
      </c>
      <c r="B25" s="339" t="s">
        <v>756</v>
      </c>
      <c r="C25" s="340">
        <v>3</v>
      </c>
      <c r="D25" s="341" t="s">
        <v>722</v>
      </c>
      <c r="E25" s="342"/>
      <c r="F25" s="336">
        <f t="shared" si="0"/>
        <v>0</v>
      </c>
    </row>
    <row r="26" spans="1:6" ht="29.25" hidden="1" customHeight="1">
      <c r="A26" s="338" t="s">
        <v>757</v>
      </c>
      <c r="B26" s="339" t="s">
        <v>756</v>
      </c>
      <c r="C26" s="340">
        <v>0</v>
      </c>
      <c r="D26" s="341" t="s">
        <v>722</v>
      </c>
      <c r="E26" s="342"/>
      <c r="F26" s="336">
        <f t="shared" si="0"/>
        <v>0</v>
      </c>
    </row>
    <row r="27" spans="1:6" ht="28.15" customHeight="1">
      <c r="A27" s="338" t="s">
        <v>758</v>
      </c>
      <c r="B27" s="339" t="s">
        <v>759</v>
      </c>
      <c r="C27" s="340">
        <v>1</v>
      </c>
      <c r="D27" s="341" t="s">
        <v>722</v>
      </c>
      <c r="E27" s="342"/>
      <c r="F27" s="336">
        <f t="shared" si="0"/>
        <v>0</v>
      </c>
    </row>
    <row r="28" spans="1:6" ht="29.5" customHeight="1">
      <c r="A28" s="338" t="s">
        <v>760</v>
      </c>
      <c r="B28" s="339"/>
      <c r="C28" s="340">
        <v>1</v>
      </c>
      <c r="D28" s="341" t="s">
        <v>722</v>
      </c>
      <c r="E28" s="342"/>
      <c r="F28" s="336">
        <f t="shared" si="0"/>
        <v>0</v>
      </c>
    </row>
    <row r="29" spans="1:6" ht="89" customHeight="1">
      <c r="A29" s="494" t="s">
        <v>761</v>
      </c>
      <c r="B29" s="495"/>
      <c r="C29" s="495"/>
      <c r="D29" s="495"/>
      <c r="E29" s="495"/>
      <c r="F29" s="496"/>
    </row>
    <row r="30" spans="1:6" ht="37.5">
      <c r="A30" s="338" t="s">
        <v>762</v>
      </c>
      <c r="B30" s="339" t="s">
        <v>763</v>
      </c>
      <c r="C30" s="340">
        <v>450</v>
      </c>
      <c r="D30" s="341" t="s">
        <v>722</v>
      </c>
      <c r="E30" s="342"/>
      <c r="F30" s="336">
        <f t="shared" ref="F30" si="1">C30*E30</f>
        <v>0</v>
      </c>
    </row>
    <row r="31" spans="1:6" ht="49.75" customHeight="1">
      <c r="A31" s="338" t="s">
        <v>764</v>
      </c>
      <c r="B31" s="339" t="s">
        <v>765</v>
      </c>
      <c r="C31" s="340">
        <v>36</v>
      </c>
      <c r="D31" s="341" t="s">
        <v>722</v>
      </c>
      <c r="E31" s="342"/>
      <c r="F31" s="336">
        <f t="shared" si="0"/>
        <v>0</v>
      </c>
    </row>
    <row r="32" spans="1:6" ht="47" customHeight="1">
      <c r="A32" s="338" t="s">
        <v>766</v>
      </c>
      <c r="B32" s="339" t="s">
        <v>767</v>
      </c>
      <c r="C32" s="340">
        <v>2</v>
      </c>
      <c r="D32" s="341" t="s">
        <v>722</v>
      </c>
      <c r="E32" s="342"/>
      <c r="F32" s="336">
        <f t="shared" si="0"/>
        <v>0</v>
      </c>
    </row>
    <row r="33" spans="1:6" ht="61.5" customHeight="1">
      <c r="A33" s="338" t="s">
        <v>768</v>
      </c>
      <c r="B33" s="339" t="s">
        <v>769</v>
      </c>
      <c r="C33" s="340">
        <v>1</v>
      </c>
      <c r="D33" s="341" t="s">
        <v>722</v>
      </c>
      <c r="E33" s="342"/>
      <c r="F33" s="336">
        <f t="shared" si="0"/>
        <v>0</v>
      </c>
    </row>
    <row r="34" spans="1:6" ht="25">
      <c r="A34" s="338" t="s">
        <v>770</v>
      </c>
      <c r="B34" s="339" t="s">
        <v>771</v>
      </c>
      <c r="C34" s="340">
        <v>9</v>
      </c>
      <c r="D34" s="341" t="s">
        <v>722</v>
      </c>
      <c r="E34" s="342"/>
      <c r="F34" s="336">
        <f t="shared" si="0"/>
        <v>0</v>
      </c>
    </row>
    <row r="35" spans="1:6" ht="37.5">
      <c r="A35" s="338" t="s">
        <v>772</v>
      </c>
      <c r="B35" s="339" t="s">
        <v>773</v>
      </c>
      <c r="C35" s="340">
        <v>36</v>
      </c>
      <c r="D35" s="341" t="s">
        <v>722</v>
      </c>
      <c r="E35" s="342"/>
      <c r="F35" s="336">
        <f t="shared" si="0"/>
        <v>0</v>
      </c>
    </row>
    <row r="36" spans="1:6" ht="30" customHeight="1">
      <c r="A36" s="338" t="s">
        <v>774</v>
      </c>
      <c r="B36" s="339"/>
      <c r="C36" s="340">
        <v>1</v>
      </c>
      <c r="D36" s="341" t="s">
        <v>239</v>
      </c>
      <c r="E36" s="342"/>
      <c r="F36" s="336">
        <f t="shared" si="0"/>
        <v>0</v>
      </c>
    </row>
    <row r="37" spans="1:6" ht="17.5" customHeight="1">
      <c r="A37" s="338"/>
      <c r="B37" s="339"/>
      <c r="C37" s="340"/>
      <c r="D37" s="341"/>
      <c r="E37" s="342"/>
      <c r="F37" s="336"/>
    </row>
    <row r="38" spans="1:6" ht="57" customHeight="1">
      <c r="A38" s="338" t="s">
        <v>775</v>
      </c>
      <c r="B38" s="339" t="s">
        <v>776</v>
      </c>
      <c r="C38" s="340">
        <v>1</v>
      </c>
      <c r="D38" s="341" t="s">
        <v>722</v>
      </c>
      <c r="E38" s="342"/>
      <c r="F38" s="336">
        <f t="shared" si="0"/>
        <v>0</v>
      </c>
    </row>
    <row r="39" spans="1:6" ht="33" customHeight="1">
      <c r="A39" s="338" t="s">
        <v>777</v>
      </c>
      <c r="B39" s="339"/>
      <c r="C39" s="340">
        <v>1</v>
      </c>
      <c r="D39" s="341" t="s">
        <v>239</v>
      </c>
      <c r="E39" s="342"/>
      <c r="F39" s="336">
        <f t="shared" si="0"/>
        <v>0</v>
      </c>
    </row>
    <row r="40" spans="1:6" ht="34.5" customHeight="1">
      <c r="A40" s="338" t="s">
        <v>778</v>
      </c>
      <c r="B40" s="339" t="s">
        <v>779</v>
      </c>
      <c r="C40" s="340">
        <v>1</v>
      </c>
      <c r="D40" s="341" t="s">
        <v>239</v>
      </c>
      <c r="E40" s="342"/>
      <c r="F40" s="336">
        <f>C40*E40</f>
        <v>0</v>
      </c>
    </row>
    <row r="41" spans="1:6" ht="285" customHeight="1">
      <c r="A41" s="343" t="s">
        <v>780</v>
      </c>
      <c r="B41" s="339" t="s">
        <v>781</v>
      </c>
      <c r="C41" s="340">
        <v>2</v>
      </c>
      <c r="D41" s="341" t="s">
        <v>239</v>
      </c>
      <c r="E41" s="342"/>
      <c r="F41" s="336">
        <f t="shared" ref="F41:F48" si="2">C41*E41</f>
        <v>0</v>
      </c>
    </row>
    <row r="42" spans="1:6" ht="320.14999999999998" customHeight="1">
      <c r="A42" s="343" t="s">
        <v>782</v>
      </c>
      <c r="B42" s="339" t="s">
        <v>783</v>
      </c>
      <c r="C42" s="340">
        <v>1</v>
      </c>
      <c r="D42" s="341" t="s">
        <v>239</v>
      </c>
      <c r="E42" s="342"/>
      <c r="F42" s="336">
        <f t="shared" si="2"/>
        <v>0</v>
      </c>
    </row>
    <row r="43" spans="1:6" ht="330.5" customHeight="1">
      <c r="A43" s="343" t="s">
        <v>784</v>
      </c>
      <c r="B43" s="339" t="s">
        <v>785</v>
      </c>
      <c r="C43" s="340">
        <v>3</v>
      </c>
      <c r="D43" s="341" t="s">
        <v>239</v>
      </c>
      <c r="E43" s="342"/>
      <c r="F43" s="336">
        <f t="shared" si="2"/>
        <v>0</v>
      </c>
    </row>
    <row r="44" spans="1:6" ht="301.75" customHeight="1">
      <c r="A44" s="344" t="s">
        <v>786</v>
      </c>
      <c r="B44" s="339" t="s">
        <v>787</v>
      </c>
      <c r="C44" s="340">
        <v>2</v>
      </c>
      <c r="D44" s="341" t="s">
        <v>239</v>
      </c>
      <c r="E44" s="342"/>
      <c r="F44" s="336">
        <f t="shared" si="2"/>
        <v>0</v>
      </c>
    </row>
    <row r="45" spans="1:6" ht="303" customHeight="1">
      <c r="A45" s="343" t="s">
        <v>788</v>
      </c>
      <c r="B45" s="339" t="s">
        <v>789</v>
      </c>
      <c r="C45" s="340">
        <v>2</v>
      </c>
      <c r="D45" s="341" t="s">
        <v>239</v>
      </c>
      <c r="E45" s="342"/>
      <c r="F45" s="336">
        <f t="shared" si="2"/>
        <v>0</v>
      </c>
    </row>
    <row r="46" spans="1:6" ht="298" hidden="1" customHeight="1">
      <c r="A46" s="338" t="s">
        <v>790</v>
      </c>
      <c r="B46" s="339" t="s">
        <v>781</v>
      </c>
      <c r="C46" s="340">
        <v>0</v>
      </c>
      <c r="D46" s="341" t="s">
        <v>239</v>
      </c>
      <c r="E46" s="342"/>
      <c r="F46" s="336">
        <f t="shared" si="2"/>
        <v>0</v>
      </c>
    </row>
    <row r="47" spans="1:6" ht="330.5" customHeight="1">
      <c r="A47" s="343" t="s">
        <v>791</v>
      </c>
      <c r="B47" s="339" t="s">
        <v>792</v>
      </c>
      <c r="C47" s="340">
        <v>1</v>
      </c>
      <c r="D47" s="341" t="s">
        <v>239</v>
      </c>
      <c r="E47" s="342"/>
      <c r="F47" s="336">
        <f t="shared" si="2"/>
        <v>0</v>
      </c>
    </row>
    <row r="48" spans="1:6" ht="30" customHeight="1">
      <c r="A48" s="338" t="s">
        <v>793</v>
      </c>
      <c r="B48" s="339" t="s">
        <v>794</v>
      </c>
      <c r="C48" s="340">
        <v>2</v>
      </c>
      <c r="D48" s="341" t="s">
        <v>722</v>
      </c>
      <c r="E48" s="342"/>
      <c r="F48" s="336">
        <f t="shared" si="2"/>
        <v>0</v>
      </c>
    </row>
    <row r="49" spans="1:8">
      <c r="A49" s="338"/>
      <c r="B49" s="339"/>
      <c r="C49" s="340"/>
      <c r="D49" s="341"/>
      <c r="E49" s="342"/>
      <c r="F49" s="336"/>
    </row>
    <row r="50" spans="1:8" ht="25">
      <c r="A50" s="338" t="s">
        <v>795</v>
      </c>
      <c r="B50" s="339"/>
      <c r="C50" s="340"/>
      <c r="D50" s="341"/>
      <c r="E50" s="342"/>
      <c r="F50" s="336"/>
    </row>
    <row r="51" spans="1:8" ht="28.5" customHeight="1">
      <c r="A51" s="338" t="s">
        <v>796</v>
      </c>
      <c r="B51" s="339" t="s">
        <v>797</v>
      </c>
      <c r="C51" s="340">
        <v>1</v>
      </c>
      <c r="D51" s="341" t="s">
        <v>239</v>
      </c>
      <c r="E51" s="342"/>
      <c r="F51" s="336">
        <f t="shared" ref="F51:F54" si="3">C51*E51</f>
        <v>0</v>
      </c>
    </row>
    <row r="52" spans="1:8" ht="28.5" customHeight="1">
      <c r="A52" s="338" t="s">
        <v>798</v>
      </c>
      <c r="B52" s="339" t="s">
        <v>799</v>
      </c>
      <c r="C52" s="340">
        <v>2</v>
      </c>
      <c r="D52" s="341" t="s">
        <v>239</v>
      </c>
      <c r="E52" s="342"/>
      <c r="F52" s="336">
        <f t="shared" si="3"/>
        <v>0</v>
      </c>
    </row>
    <row r="53" spans="1:8" ht="28.5" customHeight="1">
      <c r="A53" s="338" t="s">
        <v>800</v>
      </c>
      <c r="B53" s="339" t="s">
        <v>801</v>
      </c>
      <c r="C53" s="340">
        <v>1</v>
      </c>
      <c r="D53" s="341" t="s">
        <v>239</v>
      </c>
      <c r="E53" s="342"/>
      <c r="F53" s="336">
        <f t="shared" si="3"/>
        <v>0</v>
      </c>
    </row>
    <row r="54" spans="1:8" s="347" customFormat="1" ht="28.5" customHeight="1">
      <c r="A54" s="338" t="s">
        <v>802</v>
      </c>
      <c r="B54" s="339" t="s">
        <v>803</v>
      </c>
      <c r="C54" s="340">
        <v>2</v>
      </c>
      <c r="D54" s="341" t="s">
        <v>239</v>
      </c>
      <c r="E54" s="342"/>
      <c r="F54" s="336">
        <f t="shared" si="3"/>
        <v>0</v>
      </c>
      <c r="G54" s="346"/>
      <c r="H54" s="346"/>
    </row>
    <row r="55" spans="1:8" ht="20" customHeight="1">
      <c r="A55" s="338" t="s">
        <v>804</v>
      </c>
      <c r="B55" s="339"/>
      <c r="C55" s="340"/>
      <c r="D55" s="341"/>
      <c r="E55" s="342"/>
      <c r="F55" s="336"/>
    </row>
    <row r="56" spans="1:8" ht="20" customHeight="1">
      <c r="A56" s="338" t="s">
        <v>805</v>
      </c>
      <c r="B56" s="339" t="s">
        <v>806</v>
      </c>
      <c r="C56" s="340">
        <v>2</v>
      </c>
      <c r="D56" s="341" t="s">
        <v>722</v>
      </c>
      <c r="E56" s="342"/>
      <c r="F56" s="336">
        <f t="shared" ref="F56" si="4">C56*E56</f>
        <v>0</v>
      </c>
    </row>
    <row r="57" spans="1:8" ht="20" customHeight="1">
      <c r="A57" s="338" t="s">
        <v>807</v>
      </c>
      <c r="B57" s="339" t="s">
        <v>806</v>
      </c>
      <c r="C57" s="340">
        <v>8</v>
      </c>
      <c r="D57" s="341" t="s">
        <v>722</v>
      </c>
      <c r="E57" s="342"/>
      <c r="F57" s="336">
        <f>C57*E57</f>
        <v>0</v>
      </c>
    </row>
    <row r="58" spans="1:8" ht="20" customHeight="1">
      <c r="A58" s="338" t="s">
        <v>808</v>
      </c>
      <c r="B58" s="339" t="s">
        <v>806</v>
      </c>
      <c r="C58" s="340">
        <v>2</v>
      </c>
      <c r="D58" s="341" t="s">
        <v>722</v>
      </c>
      <c r="E58" s="342"/>
      <c r="F58" s="336">
        <f>C58*E58</f>
        <v>0</v>
      </c>
    </row>
    <row r="59" spans="1:8" ht="20" customHeight="1">
      <c r="A59" s="338" t="s">
        <v>809</v>
      </c>
      <c r="B59" s="339" t="s">
        <v>806</v>
      </c>
      <c r="C59" s="340">
        <v>4</v>
      </c>
      <c r="D59" s="341" t="s">
        <v>722</v>
      </c>
      <c r="E59" s="342"/>
      <c r="F59" s="336">
        <f>C59*E59</f>
        <v>0</v>
      </c>
      <c r="G59" s="348"/>
    </row>
    <row r="60" spans="1:8" ht="25" hidden="1">
      <c r="A60" s="338" t="s">
        <v>810</v>
      </c>
      <c r="B60" s="339" t="s">
        <v>811</v>
      </c>
      <c r="C60" s="340">
        <v>0</v>
      </c>
      <c r="D60" s="341" t="s">
        <v>722</v>
      </c>
      <c r="E60" s="342"/>
      <c r="F60" s="336">
        <f>C60*E60</f>
        <v>0</v>
      </c>
      <c r="G60" s="348"/>
    </row>
    <row r="61" spans="1:8" ht="30.75" customHeight="1">
      <c r="A61" s="338" t="s">
        <v>812</v>
      </c>
      <c r="B61" s="339" t="s">
        <v>811</v>
      </c>
      <c r="C61" s="340">
        <v>6</v>
      </c>
      <c r="D61" s="341" t="s">
        <v>722</v>
      </c>
      <c r="E61" s="342"/>
      <c r="F61" s="336">
        <f t="shared" ref="F61:F72" si="5">C61*E61</f>
        <v>0</v>
      </c>
    </row>
    <row r="62" spans="1:8" ht="30.75" customHeight="1">
      <c r="A62" s="338" t="s">
        <v>813</v>
      </c>
      <c r="B62" s="339" t="s">
        <v>811</v>
      </c>
      <c r="C62" s="340">
        <v>11</v>
      </c>
      <c r="D62" s="341" t="s">
        <v>722</v>
      </c>
      <c r="E62" s="342"/>
      <c r="F62" s="336">
        <f t="shared" si="5"/>
        <v>0</v>
      </c>
    </row>
    <row r="63" spans="1:8" ht="30.75" hidden="1" customHeight="1">
      <c r="A63" s="338" t="s">
        <v>814</v>
      </c>
      <c r="B63" s="339" t="s">
        <v>811</v>
      </c>
      <c r="C63" s="340">
        <v>0</v>
      </c>
      <c r="D63" s="341" t="s">
        <v>722</v>
      </c>
      <c r="E63" s="342"/>
      <c r="F63" s="336">
        <f t="shared" si="5"/>
        <v>0</v>
      </c>
    </row>
    <row r="64" spans="1:8" ht="30.75" hidden="1" customHeight="1">
      <c r="A64" s="338" t="s">
        <v>815</v>
      </c>
      <c r="B64" s="339" t="s">
        <v>811</v>
      </c>
      <c r="C64" s="340">
        <v>0</v>
      </c>
      <c r="D64" s="341" t="s">
        <v>722</v>
      </c>
      <c r="E64" s="342"/>
      <c r="F64" s="336">
        <f t="shared" si="5"/>
        <v>0</v>
      </c>
    </row>
    <row r="65" spans="1:6" ht="38" customHeight="1">
      <c r="A65" s="338" t="s">
        <v>816</v>
      </c>
      <c r="B65" s="339" t="s">
        <v>817</v>
      </c>
      <c r="C65" s="340">
        <v>2</v>
      </c>
      <c r="D65" s="341" t="s">
        <v>722</v>
      </c>
      <c r="E65" s="342"/>
      <c r="F65" s="336">
        <f t="shared" si="5"/>
        <v>0</v>
      </c>
    </row>
    <row r="66" spans="1:6" ht="43" customHeight="1">
      <c r="A66" s="338" t="s">
        <v>818</v>
      </c>
      <c r="B66" s="339" t="s">
        <v>817</v>
      </c>
      <c r="C66" s="340">
        <v>2</v>
      </c>
      <c r="D66" s="341" t="s">
        <v>722</v>
      </c>
      <c r="E66" s="342"/>
      <c r="F66" s="336">
        <f t="shared" si="5"/>
        <v>0</v>
      </c>
    </row>
    <row r="67" spans="1:6" ht="30.75" hidden="1" customHeight="1">
      <c r="A67" s="338" t="s">
        <v>819</v>
      </c>
      <c r="B67" s="339" t="s">
        <v>820</v>
      </c>
      <c r="C67" s="340">
        <v>0</v>
      </c>
      <c r="D67" s="341" t="s">
        <v>722</v>
      </c>
      <c r="E67" s="342"/>
      <c r="F67" s="336">
        <f t="shared" si="5"/>
        <v>0</v>
      </c>
    </row>
    <row r="68" spans="1:6" ht="31.75" hidden="1" customHeight="1">
      <c r="A68" s="338" t="s">
        <v>821</v>
      </c>
      <c r="B68" s="339" t="s">
        <v>820</v>
      </c>
      <c r="C68" s="340">
        <v>0</v>
      </c>
      <c r="D68" s="341" t="s">
        <v>722</v>
      </c>
      <c r="E68" s="342"/>
      <c r="F68" s="336">
        <f t="shared" si="5"/>
        <v>0</v>
      </c>
    </row>
    <row r="69" spans="1:6" ht="48" customHeight="1">
      <c r="A69" s="338" t="s">
        <v>822</v>
      </c>
      <c r="B69" s="339" t="s">
        <v>823</v>
      </c>
      <c r="C69" s="340">
        <v>4</v>
      </c>
      <c r="D69" s="341" t="s">
        <v>722</v>
      </c>
      <c r="E69" s="342"/>
      <c r="F69" s="336">
        <f t="shared" si="5"/>
        <v>0</v>
      </c>
    </row>
    <row r="70" spans="1:6" ht="37.5" hidden="1">
      <c r="A70" s="338" t="s">
        <v>824</v>
      </c>
      <c r="B70" s="339" t="s">
        <v>823</v>
      </c>
      <c r="C70" s="340">
        <v>0</v>
      </c>
      <c r="D70" s="341" t="s">
        <v>722</v>
      </c>
      <c r="E70" s="342"/>
      <c r="F70" s="336">
        <f t="shared" si="5"/>
        <v>0</v>
      </c>
    </row>
    <row r="71" spans="1:6" ht="18" hidden="1" customHeight="1">
      <c r="A71" s="338" t="s">
        <v>825</v>
      </c>
      <c r="B71" s="339"/>
      <c r="C71" s="340">
        <v>0</v>
      </c>
      <c r="D71" s="341" t="s">
        <v>722</v>
      </c>
      <c r="E71" s="342"/>
      <c r="F71" s="336">
        <f>C71*E71</f>
        <v>0</v>
      </c>
    </row>
    <row r="72" spans="1:6" ht="18" customHeight="1">
      <c r="A72" s="338" t="s">
        <v>826</v>
      </c>
      <c r="B72" s="339"/>
      <c r="C72" s="340">
        <v>1</v>
      </c>
      <c r="D72" s="341" t="s">
        <v>239</v>
      </c>
      <c r="E72" s="342"/>
      <c r="F72" s="336">
        <f t="shared" si="5"/>
        <v>0</v>
      </c>
    </row>
    <row r="73" spans="1:6" ht="11.25" customHeight="1">
      <c r="A73" s="338"/>
      <c r="B73" s="339"/>
      <c r="C73" s="340"/>
      <c r="D73" s="341"/>
      <c r="E73" s="342"/>
      <c r="F73" s="336"/>
    </row>
    <row r="74" spans="1:6" ht="15" customHeight="1">
      <c r="A74" s="338" t="s">
        <v>827</v>
      </c>
      <c r="B74" s="339"/>
      <c r="C74" s="340"/>
      <c r="D74" s="341"/>
      <c r="E74" s="342"/>
      <c r="F74" s="336"/>
    </row>
    <row r="75" spans="1:6" ht="25" hidden="1">
      <c r="A75" s="338" t="s">
        <v>828</v>
      </c>
      <c r="B75" s="339" t="s">
        <v>829</v>
      </c>
      <c r="C75" s="340">
        <v>0</v>
      </c>
      <c r="D75" s="341" t="s">
        <v>722</v>
      </c>
      <c r="E75" s="342"/>
      <c r="F75" s="336">
        <f>C75*E75</f>
        <v>0</v>
      </c>
    </row>
    <row r="76" spans="1:6" ht="30" hidden="1" customHeight="1">
      <c r="A76" s="338" t="s">
        <v>830</v>
      </c>
      <c r="B76" s="339" t="s">
        <v>829</v>
      </c>
      <c r="C76" s="340">
        <v>0</v>
      </c>
      <c r="D76" s="341" t="s">
        <v>722</v>
      </c>
      <c r="E76" s="342"/>
      <c r="F76" s="336">
        <f t="shared" ref="F76:F108" si="6">C76*E76</f>
        <v>0</v>
      </c>
    </row>
    <row r="77" spans="1:6" ht="30" hidden="1" customHeight="1">
      <c r="A77" s="338" t="s">
        <v>831</v>
      </c>
      <c r="B77" s="339" t="s">
        <v>829</v>
      </c>
      <c r="C77" s="340">
        <v>0</v>
      </c>
      <c r="D77" s="341" t="s">
        <v>722</v>
      </c>
      <c r="E77" s="342"/>
      <c r="F77" s="336">
        <f t="shared" si="6"/>
        <v>0</v>
      </c>
    </row>
    <row r="78" spans="1:6" ht="30" hidden="1" customHeight="1">
      <c r="A78" s="338" t="s">
        <v>832</v>
      </c>
      <c r="B78" s="339" t="s">
        <v>829</v>
      </c>
      <c r="C78" s="340">
        <v>0</v>
      </c>
      <c r="D78" s="341" t="s">
        <v>722</v>
      </c>
      <c r="E78" s="342"/>
      <c r="F78" s="336">
        <f t="shared" si="6"/>
        <v>0</v>
      </c>
    </row>
    <row r="79" spans="1:6" ht="30" hidden="1" customHeight="1">
      <c r="A79" s="338" t="s">
        <v>833</v>
      </c>
      <c r="B79" s="339" t="s">
        <v>829</v>
      </c>
      <c r="C79" s="340">
        <v>0</v>
      </c>
      <c r="D79" s="341" t="s">
        <v>722</v>
      </c>
      <c r="E79" s="342"/>
      <c r="F79" s="336">
        <f>C79*E79</f>
        <v>0</v>
      </c>
    </row>
    <row r="80" spans="1:6" ht="30" hidden="1" customHeight="1">
      <c r="A80" s="338" t="s">
        <v>830</v>
      </c>
      <c r="B80" s="339" t="s">
        <v>829</v>
      </c>
      <c r="C80" s="340">
        <v>0</v>
      </c>
      <c r="D80" s="341" t="s">
        <v>722</v>
      </c>
      <c r="E80" s="342"/>
      <c r="F80" s="336">
        <f t="shared" ref="F80:F83" si="7">C80*E80</f>
        <v>0</v>
      </c>
    </row>
    <row r="81" spans="1:7" ht="38.65" customHeight="1">
      <c r="A81" s="338" t="s">
        <v>834</v>
      </c>
      <c r="B81" s="339" t="s">
        <v>829</v>
      </c>
      <c r="C81" s="340">
        <v>2</v>
      </c>
      <c r="D81" s="341" t="s">
        <v>722</v>
      </c>
      <c r="E81" s="342"/>
      <c r="F81" s="336">
        <f t="shared" si="7"/>
        <v>0</v>
      </c>
    </row>
    <row r="82" spans="1:7" ht="30" hidden="1" customHeight="1">
      <c r="A82" s="338" t="s">
        <v>835</v>
      </c>
      <c r="B82" s="339" t="s">
        <v>829</v>
      </c>
      <c r="C82" s="340">
        <v>0</v>
      </c>
      <c r="D82" s="341" t="s">
        <v>722</v>
      </c>
      <c r="E82" s="342"/>
      <c r="F82" s="336">
        <f t="shared" si="7"/>
        <v>0</v>
      </c>
    </row>
    <row r="83" spans="1:7" ht="30" customHeight="1">
      <c r="A83" s="338" t="s">
        <v>833</v>
      </c>
      <c r="B83" s="339" t="s">
        <v>829</v>
      </c>
      <c r="C83" s="340">
        <v>3</v>
      </c>
      <c r="D83" s="341" t="s">
        <v>722</v>
      </c>
      <c r="E83" s="342"/>
      <c r="F83" s="336">
        <f t="shared" si="7"/>
        <v>0</v>
      </c>
    </row>
    <row r="84" spans="1:7" ht="30" customHeight="1">
      <c r="A84" s="338" t="s">
        <v>836</v>
      </c>
      <c r="B84" s="339" t="s">
        <v>829</v>
      </c>
      <c r="C84" s="340">
        <v>14</v>
      </c>
      <c r="D84" s="341" t="s">
        <v>722</v>
      </c>
      <c r="E84" s="342"/>
      <c r="F84" s="336">
        <f t="shared" si="6"/>
        <v>0</v>
      </c>
      <c r="G84" s="349"/>
    </row>
    <row r="85" spans="1:7" ht="30" customHeight="1">
      <c r="A85" s="338" t="s">
        <v>837</v>
      </c>
      <c r="B85" s="339" t="s">
        <v>829</v>
      </c>
      <c r="C85" s="340">
        <v>13</v>
      </c>
      <c r="D85" s="341" t="s">
        <v>722</v>
      </c>
      <c r="E85" s="342"/>
      <c r="F85" s="336">
        <f t="shared" si="6"/>
        <v>0</v>
      </c>
    </row>
    <row r="86" spans="1:7" ht="30.75" hidden="1" customHeight="1">
      <c r="A86" s="338" t="s">
        <v>838</v>
      </c>
      <c r="B86" s="339" t="s">
        <v>839</v>
      </c>
      <c r="C86" s="340">
        <v>0</v>
      </c>
      <c r="D86" s="341" t="s">
        <v>722</v>
      </c>
      <c r="E86" s="342"/>
      <c r="F86" s="336">
        <f t="shared" si="6"/>
        <v>0</v>
      </c>
    </row>
    <row r="87" spans="1:7" ht="30.75" customHeight="1">
      <c r="A87" s="338" t="s">
        <v>840</v>
      </c>
      <c r="B87" s="339" t="s">
        <v>839</v>
      </c>
      <c r="C87" s="340">
        <v>1</v>
      </c>
      <c r="D87" s="341" t="s">
        <v>722</v>
      </c>
      <c r="E87" s="342"/>
      <c r="F87" s="336">
        <f t="shared" si="6"/>
        <v>0</v>
      </c>
    </row>
    <row r="88" spans="1:7" ht="30.75" customHeight="1">
      <c r="A88" s="338" t="s">
        <v>841</v>
      </c>
      <c r="B88" s="339" t="s">
        <v>839</v>
      </c>
      <c r="C88" s="340">
        <v>5</v>
      </c>
      <c r="D88" s="341" t="s">
        <v>722</v>
      </c>
      <c r="E88" s="342"/>
      <c r="F88" s="336">
        <f t="shared" si="6"/>
        <v>0</v>
      </c>
      <c r="G88" s="349"/>
    </row>
    <row r="89" spans="1:7" ht="30.75" customHeight="1">
      <c r="A89" s="338" t="s">
        <v>842</v>
      </c>
      <c r="B89" s="339" t="s">
        <v>839</v>
      </c>
      <c r="C89" s="340">
        <v>2</v>
      </c>
      <c r="D89" s="341" t="s">
        <v>722</v>
      </c>
      <c r="E89" s="342"/>
      <c r="F89" s="336">
        <f t="shared" si="6"/>
        <v>0</v>
      </c>
    </row>
    <row r="90" spans="1:7" ht="30" hidden="1" customHeight="1">
      <c r="A90" s="338" t="s">
        <v>843</v>
      </c>
      <c r="B90" s="339" t="s">
        <v>844</v>
      </c>
      <c r="C90" s="340">
        <v>0</v>
      </c>
      <c r="D90" s="341" t="s">
        <v>722</v>
      </c>
      <c r="E90" s="342"/>
      <c r="F90" s="336">
        <f t="shared" si="6"/>
        <v>0</v>
      </c>
    </row>
    <row r="91" spans="1:7" ht="30" customHeight="1">
      <c r="A91" s="338" t="s">
        <v>845</v>
      </c>
      <c r="B91" s="339" t="s">
        <v>844</v>
      </c>
      <c r="C91" s="340">
        <v>1</v>
      </c>
      <c r="D91" s="341" t="s">
        <v>722</v>
      </c>
      <c r="E91" s="342"/>
      <c r="F91" s="336">
        <f t="shared" si="6"/>
        <v>0</v>
      </c>
    </row>
    <row r="92" spans="1:7" ht="30" customHeight="1">
      <c r="A92" s="338" t="s">
        <v>846</v>
      </c>
      <c r="B92" s="339" t="s">
        <v>844</v>
      </c>
      <c r="C92" s="340">
        <v>1</v>
      </c>
      <c r="D92" s="341" t="s">
        <v>722</v>
      </c>
      <c r="E92" s="342"/>
      <c r="F92" s="336">
        <f>C92*E92</f>
        <v>0</v>
      </c>
    </row>
    <row r="93" spans="1:7" ht="30" customHeight="1">
      <c r="A93" s="338" t="s">
        <v>847</v>
      </c>
      <c r="B93" s="339" t="s">
        <v>848</v>
      </c>
      <c r="C93" s="340">
        <v>42</v>
      </c>
      <c r="D93" s="341" t="s">
        <v>722</v>
      </c>
      <c r="E93" s="342"/>
      <c r="F93" s="336">
        <f t="shared" si="6"/>
        <v>0</v>
      </c>
    </row>
    <row r="94" spans="1:7" ht="30" customHeight="1">
      <c r="A94" s="338" t="s">
        <v>849</v>
      </c>
      <c r="B94" s="339" t="s">
        <v>848</v>
      </c>
      <c r="C94" s="340">
        <v>1</v>
      </c>
      <c r="D94" s="341" t="s">
        <v>722</v>
      </c>
      <c r="E94" s="342"/>
      <c r="F94" s="336">
        <f t="shared" si="6"/>
        <v>0</v>
      </c>
    </row>
    <row r="95" spans="1:7" ht="30" customHeight="1">
      <c r="A95" s="338" t="s">
        <v>850</v>
      </c>
      <c r="B95" s="339"/>
      <c r="C95" s="340">
        <v>2</v>
      </c>
      <c r="D95" s="341" t="s">
        <v>722</v>
      </c>
      <c r="E95" s="342"/>
      <c r="F95" s="336">
        <f t="shared" si="6"/>
        <v>0</v>
      </c>
    </row>
    <row r="96" spans="1:7" ht="30" hidden="1" customHeight="1">
      <c r="A96" s="338" t="s">
        <v>851</v>
      </c>
      <c r="B96" s="339"/>
      <c r="C96" s="340">
        <v>0</v>
      </c>
      <c r="D96" s="341" t="s">
        <v>722</v>
      </c>
      <c r="E96" s="342"/>
      <c r="F96" s="336">
        <f t="shared" si="6"/>
        <v>0</v>
      </c>
    </row>
    <row r="97" spans="1:7" ht="23.15" hidden="1" customHeight="1">
      <c r="A97" s="338" t="s">
        <v>852</v>
      </c>
      <c r="B97" s="339" t="s">
        <v>853</v>
      </c>
      <c r="C97" s="340">
        <v>0</v>
      </c>
      <c r="D97" s="341" t="s">
        <v>722</v>
      </c>
      <c r="E97" s="342"/>
      <c r="F97" s="336">
        <f t="shared" si="6"/>
        <v>0</v>
      </c>
    </row>
    <row r="98" spans="1:7" ht="37" customHeight="1">
      <c r="A98" s="338" t="s">
        <v>854</v>
      </c>
      <c r="B98" s="339"/>
      <c r="C98" s="340">
        <v>24</v>
      </c>
      <c r="D98" s="341" t="s">
        <v>722</v>
      </c>
      <c r="E98" s="342"/>
      <c r="F98" s="336">
        <f t="shared" si="6"/>
        <v>0</v>
      </c>
    </row>
    <row r="99" spans="1:7" ht="40" hidden="1" customHeight="1">
      <c r="A99" s="338" t="s">
        <v>855</v>
      </c>
      <c r="B99" s="339" t="s">
        <v>856</v>
      </c>
      <c r="C99" s="340">
        <v>0</v>
      </c>
      <c r="D99" s="341" t="s">
        <v>722</v>
      </c>
      <c r="E99" s="342"/>
      <c r="F99" s="336">
        <f>C99*E99</f>
        <v>0</v>
      </c>
    </row>
    <row r="100" spans="1:7" ht="42.5" customHeight="1">
      <c r="A100" s="338" t="s">
        <v>857</v>
      </c>
      <c r="B100" s="339" t="s">
        <v>856</v>
      </c>
      <c r="C100" s="340">
        <v>2</v>
      </c>
      <c r="D100" s="341" t="s">
        <v>722</v>
      </c>
      <c r="E100" s="342"/>
      <c r="F100" s="336">
        <f>C100*E100</f>
        <v>0</v>
      </c>
    </row>
    <row r="101" spans="1:7" ht="42.5" customHeight="1">
      <c r="A101" s="338" t="s">
        <v>858</v>
      </c>
      <c r="B101" s="339" t="s">
        <v>856</v>
      </c>
      <c r="C101" s="340">
        <v>3</v>
      </c>
      <c r="D101" s="341" t="s">
        <v>722</v>
      </c>
      <c r="E101" s="342"/>
      <c r="F101" s="336">
        <f t="shared" si="6"/>
        <v>0</v>
      </c>
    </row>
    <row r="102" spans="1:7" ht="42.5" customHeight="1">
      <c r="A102" s="338" t="s">
        <v>859</v>
      </c>
      <c r="B102" s="339" t="s">
        <v>856</v>
      </c>
      <c r="C102" s="340">
        <v>2</v>
      </c>
      <c r="D102" s="341" t="s">
        <v>722</v>
      </c>
      <c r="E102" s="342"/>
      <c r="F102" s="336">
        <f t="shared" si="6"/>
        <v>0</v>
      </c>
    </row>
    <row r="103" spans="1:7" ht="18" hidden="1" customHeight="1">
      <c r="A103" s="338" t="s">
        <v>860</v>
      </c>
      <c r="B103" s="339" t="s">
        <v>861</v>
      </c>
      <c r="C103" s="340">
        <v>0</v>
      </c>
      <c r="D103" s="341" t="s">
        <v>722</v>
      </c>
      <c r="E103" s="342"/>
      <c r="F103" s="336">
        <f t="shared" si="6"/>
        <v>0</v>
      </c>
      <c r="G103" s="349"/>
    </row>
    <row r="104" spans="1:7" ht="20" customHeight="1">
      <c r="A104" s="338" t="s">
        <v>862</v>
      </c>
      <c r="B104" s="339" t="s">
        <v>861</v>
      </c>
      <c r="C104" s="340">
        <v>2</v>
      </c>
      <c r="D104" s="341" t="s">
        <v>722</v>
      </c>
      <c r="E104" s="342"/>
      <c r="F104" s="336">
        <f>C104*E104</f>
        <v>0</v>
      </c>
      <c r="G104" s="349"/>
    </row>
    <row r="105" spans="1:7" ht="20" hidden="1" customHeight="1">
      <c r="A105" s="338" t="s">
        <v>863</v>
      </c>
      <c r="B105" s="339" t="s">
        <v>861</v>
      </c>
      <c r="C105" s="340">
        <v>0</v>
      </c>
      <c r="D105" s="341" t="s">
        <v>722</v>
      </c>
      <c r="E105" s="342"/>
      <c r="F105" s="336">
        <f t="shared" si="6"/>
        <v>0</v>
      </c>
      <c r="G105" s="349"/>
    </row>
    <row r="106" spans="1:7" ht="20" customHeight="1">
      <c r="A106" s="338" t="s">
        <v>864</v>
      </c>
      <c r="B106" s="339" t="s">
        <v>861</v>
      </c>
      <c r="C106" s="340">
        <v>10</v>
      </c>
      <c r="D106" s="341" t="s">
        <v>722</v>
      </c>
      <c r="E106" s="342"/>
      <c r="F106" s="336">
        <f t="shared" si="6"/>
        <v>0</v>
      </c>
    </row>
    <row r="107" spans="1:7" ht="28" hidden="1" customHeight="1">
      <c r="A107" s="338" t="s">
        <v>865</v>
      </c>
      <c r="B107" s="339" t="s">
        <v>866</v>
      </c>
      <c r="C107" s="340">
        <v>0</v>
      </c>
      <c r="D107" s="341" t="s">
        <v>722</v>
      </c>
      <c r="E107" s="342"/>
      <c r="F107" s="336">
        <f t="shared" si="6"/>
        <v>0</v>
      </c>
    </row>
    <row r="108" spans="1:7" ht="28" hidden="1" customHeight="1">
      <c r="A108" s="338" t="s">
        <v>867</v>
      </c>
      <c r="B108" s="339" t="s">
        <v>866</v>
      </c>
      <c r="C108" s="340">
        <v>0</v>
      </c>
      <c r="D108" s="341" t="s">
        <v>722</v>
      </c>
      <c r="E108" s="342"/>
      <c r="F108" s="336">
        <f t="shared" si="6"/>
        <v>0</v>
      </c>
    </row>
    <row r="109" spans="1:7" ht="15" customHeight="1">
      <c r="A109" s="338"/>
      <c r="B109" s="339"/>
      <c r="C109" s="340"/>
      <c r="D109" s="341"/>
      <c r="E109" s="342"/>
      <c r="F109" s="336"/>
    </row>
    <row r="110" spans="1:7" ht="15" customHeight="1">
      <c r="A110" s="338" t="s">
        <v>868</v>
      </c>
      <c r="B110" s="339"/>
      <c r="C110" s="340"/>
      <c r="D110" s="341"/>
      <c r="E110" s="342"/>
      <c r="F110" s="336"/>
    </row>
    <row r="111" spans="1:7" ht="15" customHeight="1">
      <c r="A111" s="338" t="s">
        <v>869</v>
      </c>
      <c r="B111" s="339"/>
      <c r="C111" s="340">
        <v>10</v>
      </c>
      <c r="D111" s="341" t="s">
        <v>722</v>
      </c>
      <c r="E111" s="342"/>
      <c r="F111" s="336">
        <f t="shared" ref="F111:F117" si="8">C111*E111</f>
        <v>0</v>
      </c>
    </row>
    <row r="112" spans="1:7" ht="15" customHeight="1">
      <c r="A112" s="338" t="s">
        <v>870</v>
      </c>
      <c r="B112" s="339"/>
      <c r="C112" s="340">
        <v>10</v>
      </c>
      <c r="D112" s="341" t="s">
        <v>722</v>
      </c>
      <c r="E112" s="342"/>
      <c r="F112" s="336">
        <f t="shared" si="8"/>
        <v>0</v>
      </c>
    </row>
    <row r="113" spans="1:6" ht="15" customHeight="1">
      <c r="A113" s="338" t="s">
        <v>871</v>
      </c>
      <c r="B113" s="339"/>
      <c r="C113" s="340">
        <v>2</v>
      </c>
      <c r="D113" s="341" t="s">
        <v>722</v>
      </c>
      <c r="E113" s="342"/>
      <c r="F113" s="336">
        <f t="shared" si="8"/>
        <v>0</v>
      </c>
    </row>
    <row r="114" spans="1:6" ht="59.75" customHeight="1">
      <c r="A114" s="338" t="s">
        <v>872</v>
      </c>
      <c r="B114" s="339"/>
      <c r="C114" s="340">
        <v>1</v>
      </c>
      <c r="D114" s="341" t="s">
        <v>239</v>
      </c>
      <c r="E114" s="342"/>
      <c r="F114" s="336">
        <f t="shared" si="8"/>
        <v>0</v>
      </c>
    </row>
    <row r="115" spans="1:6" ht="75" customHeight="1">
      <c r="A115" s="338" t="s">
        <v>873</v>
      </c>
      <c r="B115" s="339"/>
      <c r="C115" s="340">
        <v>1</v>
      </c>
      <c r="D115" s="341" t="s">
        <v>239</v>
      </c>
      <c r="E115" s="342"/>
      <c r="F115" s="336">
        <f t="shared" si="8"/>
        <v>0</v>
      </c>
    </row>
    <row r="116" spans="1:6" ht="118" customHeight="1">
      <c r="A116" s="338" t="s">
        <v>874</v>
      </c>
      <c r="B116" s="339" t="s">
        <v>875</v>
      </c>
      <c r="C116" s="340">
        <v>2</v>
      </c>
      <c r="D116" s="341" t="s">
        <v>239</v>
      </c>
      <c r="E116" s="342"/>
      <c r="F116" s="336">
        <f t="shared" si="8"/>
        <v>0</v>
      </c>
    </row>
    <row r="117" spans="1:6" ht="41.15" customHeight="1">
      <c r="A117" s="338" t="s">
        <v>876</v>
      </c>
      <c r="B117" s="339"/>
      <c r="C117" s="340">
        <v>20</v>
      </c>
      <c r="D117" s="341" t="s">
        <v>722</v>
      </c>
      <c r="E117" s="342"/>
      <c r="F117" s="336">
        <f t="shared" si="8"/>
        <v>0</v>
      </c>
    </row>
    <row r="118" spans="1:6" ht="10.5" customHeight="1">
      <c r="A118" s="338"/>
      <c r="B118" s="339"/>
      <c r="C118" s="340"/>
      <c r="D118" s="341"/>
      <c r="E118" s="342"/>
      <c r="F118" s="336"/>
    </row>
    <row r="119" spans="1:6" ht="15" customHeight="1">
      <c r="A119" s="338" t="s">
        <v>877</v>
      </c>
      <c r="B119" s="339"/>
      <c r="C119" s="340"/>
      <c r="D119" s="341"/>
      <c r="E119" s="342"/>
      <c r="F119" s="336"/>
    </row>
    <row r="120" spans="1:6" ht="18" customHeight="1">
      <c r="A120" s="338" t="s">
        <v>878</v>
      </c>
      <c r="B120" s="339"/>
      <c r="C120" s="340">
        <v>60</v>
      </c>
      <c r="D120" s="341" t="s">
        <v>233</v>
      </c>
      <c r="E120" s="342"/>
      <c r="F120" s="336">
        <f>C120*E120</f>
        <v>0</v>
      </c>
    </row>
    <row r="121" spans="1:6" ht="18" hidden="1" customHeight="1">
      <c r="A121" s="338" t="s">
        <v>879</v>
      </c>
      <c r="B121" s="339"/>
      <c r="C121" s="340">
        <v>0</v>
      </c>
      <c r="D121" s="341" t="s">
        <v>233</v>
      </c>
      <c r="E121" s="342"/>
      <c r="F121" s="336">
        <f t="shared" ref="F121:F133" si="9">C121*E121</f>
        <v>0</v>
      </c>
    </row>
    <row r="122" spans="1:6" ht="18" customHeight="1">
      <c r="A122" s="338" t="s">
        <v>880</v>
      </c>
      <c r="B122" s="339"/>
      <c r="C122" s="340">
        <v>12</v>
      </c>
      <c r="D122" s="341" t="s">
        <v>233</v>
      </c>
      <c r="E122" s="342"/>
      <c r="F122" s="336">
        <f t="shared" si="9"/>
        <v>0</v>
      </c>
    </row>
    <row r="123" spans="1:6" ht="18" hidden="1" customHeight="1">
      <c r="A123" s="338" t="s">
        <v>881</v>
      </c>
      <c r="B123" s="339"/>
      <c r="C123" s="340">
        <v>0</v>
      </c>
      <c r="D123" s="341" t="s">
        <v>233</v>
      </c>
      <c r="E123" s="342"/>
      <c r="F123" s="336">
        <f>C123*E123</f>
        <v>0</v>
      </c>
    </row>
    <row r="124" spans="1:6" ht="18" customHeight="1">
      <c r="A124" s="338" t="s">
        <v>882</v>
      </c>
      <c r="B124" s="339"/>
      <c r="C124" s="340">
        <v>70</v>
      </c>
      <c r="D124" s="341" t="s">
        <v>233</v>
      </c>
      <c r="E124" s="342"/>
      <c r="F124" s="336">
        <f>C124*E124</f>
        <v>0</v>
      </c>
    </row>
    <row r="125" spans="1:6" ht="18" customHeight="1">
      <c r="A125" s="338" t="s">
        <v>883</v>
      </c>
      <c r="B125" s="339"/>
      <c r="C125" s="340">
        <v>38</v>
      </c>
      <c r="D125" s="341" t="s">
        <v>233</v>
      </c>
      <c r="E125" s="342"/>
      <c r="F125" s="336">
        <f t="shared" si="9"/>
        <v>0</v>
      </c>
    </row>
    <row r="126" spans="1:6" ht="18" customHeight="1">
      <c r="A126" s="338" t="s">
        <v>884</v>
      </c>
      <c r="B126" s="339"/>
      <c r="C126" s="340">
        <v>34</v>
      </c>
      <c r="D126" s="341" t="s">
        <v>233</v>
      </c>
      <c r="E126" s="342"/>
      <c r="F126" s="336">
        <f t="shared" si="9"/>
        <v>0</v>
      </c>
    </row>
    <row r="127" spans="1:6" ht="18" customHeight="1">
      <c r="A127" s="338" t="s">
        <v>885</v>
      </c>
      <c r="B127" s="339"/>
      <c r="C127" s="340">
        <v>6</v>
      </c>
      <c r="D127" s="341" t="s">
        <v>233</v>
      </c>
      <c r="E127" s="342"/>
      <c r="F127" s="336">
        <f t="shared" si="9"/>
        <v>0</v>
      </c>
    </row>
    <row r="128" spans="1:6" ht="18" customHeight="1">
      <c r="A128" s="338" t="s">
        <v>886</v>
      </c>
      <c r="B128" s="339"/>
      <c r="C128" s="340">
        <v>12</v>
      </c>
      <c r="D128" s="341" t="s">
        <v>233</v>
      </c>
      <c r="E128" s="342"/>
      <c r="F128" s="336">
        <f t="shared" si="9"/>
        <v>0</v>
      </c>
    </row>
    <row r="129" spans="1:7" ht="18" customHeight="1">
      <c r="A129" s="338" t="s">
        <v>887</v>
      </c>
      <c r="B129" s="339"/>
      <c r="C129" s="340">
        <v>26</v>
      </c>
      <c r="D129" s="341" t="s">
        <v>233</v>
      </c>
      <c r="E129" s="342"/>
      <c r="F129" s="336">
        <f t="shared" si="9"/>
        <v>0</v>
      </c>
    </row>
    <row r="130" spans="1:7" ht="18" customHeight="1">
      <c r="A130" s="338" t="s">
        <v>888</v>
      </c>
      <c r="B130" s="339"/>
      <c r="C130" s="340">
        <v>6</v>
      </c>
      <c r="D130" s="341" t="s">
        <v>233</v>
      </c>
      <c r="E130" s="342"/>
      <c r="F130" s="336">
        <f t="shared" si="9"/>
        <v>0</v>
      </c>
    </row>
    <row r="131" spans="1:7" ht="15" hidden="1" customHeight="1">
      <c r="A131" s="338" t="s">
        <v>889</v>
      </c>
      <c r="B131" s="339"/>
      <c r="C131" s="340">
        <v>0</v>
      </c>
      <c r="D131" s="341" t="s">
        <v>233</v>
      </c>
      <c r="E131" s="342"/>
      <c r="F131" s="336">
        <f t="shared" si="9"/>
        <v>0</v>
      </c>
    </row>
    <row r="132" spans="1:7" ht="15" hidden="1" customHeight="1">
      <c r="A132" s="338" t="s">
        <v>890</v>
      </c>
      <c r="B132" s="339"/>
      <c r="C132" s="340">
        <v>0</v>
      </c>
      <c r="D132" s="341" t="s">
        <v>233</v>
      </c>
      <c r="E132" s="342"/>
      <c r="F132" s="336">
        <f t="shared" si="9"/>
        <v>0</v>
      </c>
    </row>
    <row r="133" spans="1:7" ht="65.5" customHeight="1">
      <c r="A133" s="338" t="s">
        <v>891</v>
      </c>
      <c r="B133" s="339"/>
      <c r="C133" s="340">
        <v>1</v>
      </c>
      <c r="D133" s="341" t="s">
        <v>239</v>
      </c>
      <c r="E133" s="342"/>
      <c r="F133" s="336">
        <f t="shared" si="9"/>
        <v>0</v>
      </c>
    </row>
    <row r="134" spans="1:7" ht="18" customHeight="1">
      <c r="A134" s="338" t="s">
        <v>892</v>
      </c>
      <c r="B134" s="339"/>
      <c r="C134" s="340">
        <v>60</v>
      </c>
      <c r="D134" s="341" t="s">
        <v>893</v>
      </c>
      <c r="E134" s="342"/>
      <c r="F134" s="336">
        <f>C134*E134</f>
        <v>0</v>
      </c>
      <c r="G134" s="315">
        <f>SUM(C120:C132)*0.3*0.6</f>
        <v>47.52</v>
      </c>
    </row>
    <row r="135" spans="1:7" ht="15" customHeight="1">
      <c r="A135" s="338"/>
      <c r="B135" s="339"/>
      <c r="C135" s="340"/>
      <c r="D135" s="341"/>
      <c r="E135" s="342"/>
      <c r="F135" s="336"/>
    </row>
    <row r="136" spans="1:7" ht="172.15" customHeight="1">
      <c r="A136" s="338" t="s">
        <v>894</v>
      </c>
      <c r="B136" s="339"/>
      <c r="C136" s="340"/>
      <c r="D136" s="341"/>
      <c r="E136" s="342"/>
      <c r="F136" s="336"/>
    </row>
    <row r="137" spans="1:7" ht="18" customHeight="1">
      <c r="A137" s="338" t="s">
        <v>895</v>
      </c>
      <c r="B137" s="339"/>
      <c r="C137" s="340"/>
      <c r="D137" s="341"/>
      <c r="E137" s="342"/>
      <c r="F137" s="336"/>
    </row>
    <row r="138" spans="1:7" ht="18" hidden="1" customHeight="1">
      <c r="A138" s="338" t="s">
        <v>896</v>
      </c>
      <c r="B138" s="339" t="s">
        <v>897</v>
      </c>
      <c r="C138" s="340">
        <v>0</v>
      </c>
      <c r="D138" s="341" t="s">
        <v>233</v>
      </c>
      <c r="E138" s="342"/>
      <c r="F138" s="336">
        <f t="shared" ref="F138:F151" si="10">C138*E138</f>
        <v>0</v>
      </c>
    </row>
    <row r="139" spans="1:7" ht="18" hidden="1" customHeight="1">
      <c r="A139" s="338" t="s">
        <v>898</v>
      </c>
      <c r="B139" s="339" t="s">
        <v>897</v>
      </c>
      <c r="C139" s="340">
        <f>C121</f>
        <v>0</v>
      </c>
      <c r="D139" s="341" t="s">
        <v>233</v>
      </c>
      <c r="E139" s="342"/>
      <c r="F139" s="336">
        <f>C139*E139</f>
        <v>0</v>
      </c>
    </row>
    <row r="140" spans="1:7" ht="18" customHeight="1">
      <c r="A140" s="338" t="s">
        <v>899</v>
      </c>
      <c r="B140" s="339" t="s">
        <v>897</v>
      </c>
      <c r="C140" s="340">
        <v>14</v>
      </c>
      <c r="D140" s="341" t="s">
        <v>233</v>
      </c>
      <c r="E140" s="342"/>
      <c r="F140" s="336">
        <f>C140*E140</f>
        <v>0</v>
      </c>
    </row>
    <row r="141" spans="1:7" ht="18" hidden="1" customHeight="1">
      <c r="A141" s="338" t="s">
        <v>900</v>
      </c>
      <c r="B141" s="339" t="s">
        <v>897</v>
      </c>
      <c r="C141" s="340">
        <f t="shared" ref="C141:C150" si="11">C123</f>
        <v>0</v>
      </c>
      <c r="D141" s="341" t="s">
        <v>233</v>
      </c>
      <c r="E141" s="342"/>
      <c r="F141" s="336">
        <f t="shared" ref="F141" si="12">C141*E141</f>
        <v>0</v>
      </c>
    </row>
    <row r="142" spans="1:7" ht="18" customHeight="1">
      <c r="A142" s="338" t="s">
        <v>901</v>
      </c>
      <c r="B142" s="339" t="s">
        <v>897</v>
      </c>
      <c r="C142" s="340">
        <v>78</v>
      </c>
      <c r="D142" s="341" t="s">
        <v>233</v>
      </c>
      <c r="E142" s="342"/>
      <c r="F142" s="336">
        <f t="shared" si="10"/>
        <v>0</v>
      </c>
    </row>
    <row r="143" spans="1:7" ht="18" customHeight="1">
      <c r="A143" s="338" t="s">
        <v>902</v>
      </c>
      <c r="B143" s="339" t="s">
        <v>897</v>
      </c>
      <c r="C143" s="340">
        <v>44</v>
      </c>
      <c r="D143" s="341" t="s">
        <v>233</v>
      </c>
      <c r="E143" s="342"/>
      <c r="F143" s="336">
        <f t="shared" si="10"/>
        <v>0</v>
      </c>
    </row>
    <row r="144" spans="1:7" ht="18" customHeight="1">
      <c r="A144" s="338" t="s">
        <v>903</v>
      </c>
      <c r="B144" s="339" t="s">
        <v>897</v>
      </c>
      <c r="C144" s="340">
        <v>40</v>
      </c>
      <c r="D144" s="341" t="s">
        <v>233</v>
      </c>
      <c r="E144" s="342"/>
      <c r="F144" s="336">
        <f t="shared" si="10"/>
        <v>0</v>
      </c>
    </row>
    <row r="145" spans="1:6" ht="18" customHeight="1">
      <c r="A145" s="338" t="s">
        <v>904</v>
      </c>
      <c r="B145" s="339" t="s">
        <v>897</v>
      </c>
      <c r="C145" s="340">
        <v>8</v>
      </c>
      <c r="D145" s="341" t="s">
        <v>233</v>
      </c>
      <c r="E145" s="342"/>
      <c r="F145" s="336">
        <f>C145*E145</f>
        <v>0</v>
      </c>
    </row>
    <row r="146" spans="1:6" ht="18" customHeight="1">
      <c r="A146" s="338" t="s">
        <v>905</v>
      </c>
      <c r="B146" s="339" t="s">
        <v>897</v>
      </c>
      <c r="C146" s="340">
        <v>18</v>
      </c>
      <c r="D146" s="341" t="s">
        <v>233</v>
      </c>
      <c r="E146" s="342"/>
      <c r="F146" s="336">
        <f t="shared" si="10"/>
        <v>0</v>
      </c>
    </row>
    <row r="147" spans="1:6" ht="18" customHeight="1">
      <c r="A147" s="338" t="s">
        <v>906</v>
      </c>
      <c r="B147" s="339" t="s">
        <v>897</v>
      </c>
      <c r="C147" s="340">
        <v>34</v>
      </c>
      <c r="D147" s="341" t="s">
        <v>233</v>
      </c>
      <c r="E147" s="342"/>
      <c r="F147" s="336">
        <f>C147*E147</f>
        <v>0</v>
      </c>
    </row>
    <row r="148" spans="1:6" ht="18" customHeight="1">
      <c r="A148" s="338" t="s">
        <v>907</v>
      </c>
      <c r="B148" s="339" t="s">
        <v>897</v>
      </c>
      <c r="C148" s="340">
        <v>10</v>
      </c>
      <c r="D148" s="341" t="s">
        <v>233</v>
      </c>
      <c r="E148" s="342"/>
      <c r="F148" s="336">
        <f>C148*E148</f>
        <v>0</v>
      </c>
    </row>
    <row r="149" spans="1:6" ht="18" hidden="1" customHeight="1">
      <c r="A149" s="338" t="s">
        <v>908</v>
      </c>
      <c r="B149" s="339" t="s">
        <v>897</v>
      </c>
      <c r="C149" s="340">
        <f t="shared" si="11"/>
        <v>0</v>
      </c>
      <c r="D149" s="341" t="s">
        <v>233</v>
      </c>
      <c r="E149" s="342"/>
      <c r="F149" s="336">
        <f>C149*E149</f>
        <v>0</v>
      </c>
    </row>
    <row r="150" spans="1:6" ht="18" hidden="1" customHeight="1">
      <c r="A150" s="338" t="s">
        <v>909</v>
      </c>
      <c r="B150" s="339" t="s">
        <v>910</v>
      </c>
      <c r="C150" s="340">
        <f t="shared" si="11"/>
        <v>0</v>
      </c>
      <c r="D150" s="341" t="s">
        <v>233</v>
      </c>
      <c r="E150" s="342"/>
      <c r="F150" s="336">
        <f>C150*E150</f>
        <v>0</v>
      </c>
    </row>
    <row r="151" spans="1:6" ht="18" customHeight="1">
      <c r="A151" s="338" t="s">
        <v>911</v>
      </c>
      <c r="B151" s="339"/>
      <c r="C151" s="340">
        <v>8</v>
      </c>
      <c r="D151" s="341" t="s">
        <v>722</v>
      </c>
      <c r="E151" s="342"/>
      <c r="F151" s="336">
        <f t="shared" si="10"/>
        <v>0</v>
      </c>
    </row>
    <row r="152" spans="1:6" ht="10" customHeight="1">
      <c r="A152" s="338"/>
      <c r="B152" s="339"/>
      <c r="C152" s="340"/>
      <c r="D152" s="341"/>
      <c r="E152" s="342"/>
      <c r="F152" s="336"/>
    </row>
    <row r="153" spans="1:6" ht="67.650000000000006" customHeight="1">
      <c r="A153" s="338" t="s">
        <v>912</v>
      </c>
      <c r="B153" s="339"/>
      <c r="C153" s="340"/>
      <c r="D153" s="341"/>
      <c r="E153" s="342"/>
      <c r="F153" s="336"/>
    </row>
    <row r="154" spans="1:6" ht="63.5" customHeight="1">
      <c r="A154" s="338" t="s">
        <v>913</v>
      </c>
      <c r="B154" s="339" t="s">
        <v>914</v>
      </c>
      <c r="C154" s="340"/>
      <c r="D154" s="341"/>
      <c r="E154" s="342"/>
      <c r="F154" s="336"/>
    </row>
    <row r="155" spans="1:6" ht="102.5" customHeight="1">
      <c r="A155" s="338" t="s">
        <v>915</v>
      </c>
      <c r="B155" s="339" t="s">
        <v>914</v>
      </c>
      <c r="C155" s="340">
        <v>1</v>
      </c>
      <c r="D155" s="341" t="s">
        <v>239</v>
      </c>
      <c r="E155" s="342"/>
      <c r="F155" s="336">
        <f t="shared" ref="F155:F179" si="13">C155*E155</f>
        <v>0</v>
      </c>
    </row>
    <row r="156" spans="1:6" ht="18" customHeight="1">
      <c r="A156" s="338" t="s">
        <v>916</v>
      </c>
      <c r="B156" s="339" t="s">
        <v>917</v>
      </c>
      <c r="C156" s="340">
        <v>2</v>
      </c>
      <c r="D156" s="341" t="s">
        <v>722</v>
      </c>
      <c r="E156" s="342"/>
      <c r="F156" s="336">
        <f t="shared" si="13"/>
        <v>0</v>
      </c>
    </row>
    <row r="157" spans="1:6" ht="18" customHeight="1">
      <c r="A157" s="338" t="s">
        <v>918</v>
      </c>
      <c r="B157" s="339" t="s">
        <v>919</v>
      </c>
      <c r="C157" s="340">
        <v>1</v>
      </c>
      <c r="D157" s="341" t="s">
        <v>722</v>
      </c>
      <c r="E157" s="342"/>
      <c r="F157" s="336">
        <f t="shared" si="13"/>
        <v>0</v>
      </c>
    </row>
    <row r="158" spans="1:6" ht="18" customHeight="1">
      <c r="A158" s="338" t="s">
        <v>920</v>
      </c>
      <c r="B158" s="339">
        <v>52100186</v>
      </c>
      <c r="C158" s="340">
        <v>0</v>
      </c>
      <c r="D158" s="341" t="s">
        <v>722</v>
      </c>
      <c r="E158" s="342"/>
      <c r="F158" s="336">
        <f t="shared" si="13"/>
        <v>0</v>
      </c>
    </row>
    <row r="159" spans="1:6" ht="18" customHeight="1">
      <c r="A159" s="338" t="s">
        <v>921</v>
      </c>
      <c r="B159" s="339" t="s">
        <v>922</v>
      </c>
      <c r="C159" s="340">
        <v>2</v>
      </c>
      <c r="D159" s="341" t="s">
        <v>722</v>
      </c>
      <c r="E159" s="342"/>
      <c r="F159" s="336">
        <f t="shared" si="13"/>
        <v>0</v>
      </c>
    </row>
    <row r="160" spans="1:6" ht="18" customHeight="1">
      <c r="A160" s="338" t="s">
        <v>923</v>
      </c>
      <c r="B160" s="339" t="s">
        <v>924</v>
      </c>
      <c r="C160" s="340">
        <v>1</v>
      </c>
      <c r="D160" s="341" t="s">
        <v>722</v>
      </c>
      <c r="E160" s="342"/>
      <c r="F160" s="336">
        <f t="shared" si="13"/>
        <v>0</v>
      </c>
    </row>
    <row r="161" spans="1:6" ht="18" customHeight="1">
      <c r="A161" s="338" t="s">
        <v>925</v>
      </c>
      <c r="B161" s="339" t="s">
        <v>926</v>
      </c>
      <c r="C161" s="340">
        <v>3</v>
      </c>
      <c r="D161" s="341" t="s">
        <v>722</v>
      </c>
      <c r="E161" s="342"/>
      <c r="F161" s="336">
        <f t="shared" si="13"/>
        <v>0</v>
      </c>
    </row>
    <row r="162" spans="1:6" ht="18" customHeight="1">
      <c r="A162" s="338" t="s">
        <v>927</v>
      </c>
      <c r="B162" s="339" t="s">
        <v>928</v>
      </c>
      <c r="C162" s="340">
        <v>1</v>
      </c>
      <c r="D162" s="341" t="s">
        <v>722</v>
      </c>
      <c r="E162" s="342"/>
      <c r="F162" s="336">
        <f t="shared" si="13"/>
        <v>0</v>
      </c>
    </row>
    <row r="163" spans="1:6" ht="18" customHeight="1">
      <c r="A163" s="338" t="s">
        <v>929</v>
      </c>
      <c r="B163" s="339" t="s">
        <v>930</v>
      </c>
      <c r="C163" s="340">
        <v>12</v>
      </c>
      <c r="D163" s="341" t="s">
        <v>722</v>
      </c>
      <c r="E163" s="342"/>
      <c r="F163" s="336">
        <f t="shared" si="13"/>
        <v>0</v>
      </c>
    </row>
    <row r="164" spans="1:6" ht="18" customHeight="1">
      <c r="A164" s="338" t="s">
        <v>931</v>
      </c>
      <c r="B164" s="339" t="s">
        <v>932</v>
      </c>
      <c r="C164" s="340">
        <v>1</v>
      </c>
      <c r="D164" s="341" t="s">
        <v>722</v>
      </c>
      <c r="E164" s="342"/>
      <c r="F164" s="336">
        <f t="shared" si="13"/>
        <v>0</v>
      </c>
    </row>
    <row r="165" spans="1:6" ht="18" customHeight="1">
      <c r="A165" s="338" t="s">
        <v>933</v>
      </c>
      <c r="B165" s="339" t="s">
        <v>934</v>
      </c>
      <c r="C165" s="340">
        <v>12</v>
      </c>
      <c r="D165" s="341" t="s">
        <v>722</v>
      </c>
      <c r="E165" s="342"/>
      <c r="F165" s="336">
        <f t="shared" si="13"/>
        <v>0</v>
      </c>
    </row>
    <row r="166" spans="1:6" ht="18" customHeight="1">
      <c r="A166" s="338" t="s">
        <v>935</v>
      </c>
      <c r="B166" s="339" t="s">
        <v>936</v>
      </c>
      <c r="C166" s="340">
        <v>1</v>
      </c>
      <c r="D166" s="341" t="s">
        <v>722</v>
      </c>
      <c r="E166" s="342"/>
      <c r="F166" s="336">
        <f t="shared" si="13"/>
        <v>0</v>
      </c>
    </row>
    <row r="167" spans="1:6" ht="18" customHeight="1">
      <c r="A167" s="338" t="s">
        <v>937</v>
      </c>
      <c r="B167" s="339" t="s">
        <v>938</v>
      </c>
      <c r="C167" s="340">
        <v>1</v>
      </c>
      <c r="D167" s="341" t="s">
        <v>722</v>
      </c>
      <c r="E167" s="342"/>
      <c r="F167" s="336">
        <f t="shared" si="13"/>
        <v>0</v>
      </c>
    </row>
    <row r="168" spans="1:6" ht="18" customHeight="1">
      <c r="A168" s="338" t="s">
        <v>939</v>
      </c>
      <c r="B168" s="339" t="s">
        <v>940</v>
      </c>
      <c r="C168" s="340">
        <v>2</v>
      </c>
      <c r="D168" s="341" t="s">
        <v>722</v>
      </c>
      <c r="E168" s="342"/>
      <c r="F168" s="336">
        <f>C168*E168</f>
        <v>0</v>
      </c>
    </row>
    <row r="169" spans="1:6" ht="18" customHeight="1">
      <c r="A169" s="338" t="s">
        <v>941</v>
      </c>
      <c r="B169" s="339" t="s">
        <v>942</v>
      </c>
      <c r="C169" s="340">
        <v>3</v>
      </c>
      <c r="D169" s="341" t="s">
        <v>722</v>
      </c>
      <c r="E169" s="342"/>
      <c r="F169" s="336">
        <f t="shared" ref="F169" si="14">C169*E169</f>
        <v>0</v>
      </c>
    </row>
    <row r="170" spans="1:6" ht="15" hidden="1" customHeight="1">
      <c r="A170" s="338"/>
      <c r="B170" s="339"/>
      <c r="C170" s="340"/>
      <c r="D170" s="341"/>
      <c r="E170" s="342"/>
      <c r="F170" s="336"/>
    </row>
    <row r="171" spans="1:6" ht="15" hidden="1" customHeight="1">
      <c r="A171" s="338"/>
      <c r="B171" s="339"/>
      <c r="C171" s="340"/>
      <c r="D171" s="341"/>
      <c r="E171" s="342"/>
      <c r="F171" s="336"/>
    </row>
    <row r="172" spans="1:6" ht="15" hidden="1" customHeight="1">
      <c r="A172" s="338"/>
      <c r="B172" s="339"/>
      <c r="C172" s="340"/>
      <c r="D172" s="341"/>
      <c r="E172" s="342"/>
      <c r="F172" s="336"/>
    </row>
    <row r="173" spans="1:6" ht="15" hidden="1" customHeight="1">
      <c r="A173" s="338" t="s">
        <v>943</v>
      </c>
      <c r="B173" s="339"/>
      <c r="C173" s="340">
        <v>0</v>
      </c>
      <c r="D173" s="341" t="s">
        <v>233</v>
      </c>
      <c r="E173" s="342"/>
      <c r="F173" s="336">
        <f>C173*E173</f>
        <v>0</v>
      </c>
    </row>
    <row r="174" spans="1:6" ht="15" hidden="1" customHeight="1">
      <c r="A174" s="338" t="s">
        <v>944</v>
      </c>
      <c r="B174" s="339"/>
      <c r="C174" s="340">
        <v>0</v>
      </c>
      <c r="D174" s="341" t="s">
        <v>233</v>
      </c>
      <c r="E174" s="342"/>
      <c r="F174" s="336">
        <f t="shared" si="13"/>
        <v>0</v>
      </c>
    </row>
    <row r="175" spans="1:6" ht="21" hidden="1" customHeight="1">
      <c r="A175" s="338" t="s">
        <v>945</v>
      </c>
      <c r="B175" s="339"/>
      <c r="C175" s="340">
        <v>0</v>
      </c>
      <c r="D175" s="341" t="s">
        <v>722</v>
      </c>
      <c r="E175" s="342"/>
      <c r="F175" s="336">
        <f t="shared" si="13"/>
        <v>0</v>
      </c>
    </row>
    <row r="176" spans="1:6" ht="15" hidden="1" customHeight="1">
      <c r="A176" s="338" t="s">
        <v>946</v>
      </c>
      <c r="B176" s="339"/>
      <c r="C176" s="340">
        <v>0</v>
      </c>
      <c r="D176" s="341" t="s">
        <v>722</v>
      </c>
      <c r="E176" s="342"/>
      <c r="F176" s="336">
        <f t="shared" si="13"/>
        <v>0</v>
      </c>
    </row>
    <row r="177" spans="1:6" ht="15" hidden="1" customHeight="1">
      <c r="A177" s="338" t="s">
        <v>947</v>
      </c>
      <c r="B177" s="339"/>
      <c r="C177" s="340">
        <v>0</v>
      </c>
      <c r="D177" s="341" t="s">
        <v>722</v>
      </c>
      <c r="E177" s="342"/>
      <c r="F177" s="336">
        <f>C177*E177</f>
        <v>0</v>
      </c>
    </row>
    <row r="178" spans="1:6" ht="15" hidden="1" customHeight="1">
      <c r="A178" s="338" t="s">
        <v>948</v>
      </c>
      <c r="B178" s="339"/>
      <c r="C178" s="340">
        <v>0</v>
      </c>
      <c r="D178" s="341" t="s">
        <v>722</v>
      </c>
      <c r="E178" s="342"/>
      <c r="F178" s="336">
        <f>C178*E178</f>
        <v>0</v>
      </c>
    </row>
    <row r="179" spans="1:6" ht="15" hidden="1" customHeight="1">
      <c r="A179" s="338" t="s">
        <v>949</v>
      </c>
      <c r="B179" s="339"/>
      <c r="C179" s="340">
        <v>0</v>
      </c>
      <c r="D179" s="341" t="s">
        <v>722</v>
      </c>
      <c r="E179" s="342"/>
      <c r="F179" s="336">
        <f t="shared" si="13"/>
        <v>0</v>
      </c>
    </row>
    <row r="180" spans="1:6" ht="32.75" customHeight="1">
      <c r="A180" s="338" t="s">
        <v>950</v>
      </c>
      <c r="B180" s="339"/>
      <c r="C180" s="340">
        <v>1</v>
      </c>
      <c r="D180" s="341" t="s">
        <v>239</v>
      </c>
      <c r="E180" s="342"/>
      <c r="F180" s="336">
        <f>C180*E180</f>
        <v>0</v>
      </c>
    </row>
    <row r="181" spans="1:6" ht="10.5" customHeight="1">
      <c r="A181" s="338"/>
      <c r="B181" s="339"/>
      <c r="C181" s="340"/>
      <c r="D181" s="341"/>
      <c r="E181" s="342"/>
      <c r="F181" s="336"/>
    </row>
    <row r="182" spans="1:6" ht="18" customHeight="1">
      <c r="A182" s="338" t="s">
        <v>951</v>
      </c>
      <c r="B182" s="339"/>
      <c r="C182" s="340"/>
      <c r="D182" s="341"/>
      <c r="E182" s="342"/>
      <c r="F182" s="336"/>
    </row>
    <row r="183" spans="1:6" ht="18" customHeight="1">
      <c r="A183" s="338" t="s">
        <v>952</v>
      </c>
      <c r="B183" s="339"/>
      <c r="C183" s="340"/>
      <c r="D183" s="341"/>
      <c r="E183" s="342"/>
      <c r="F183" s="336"/>
    </row>
    <row r="184" spans="1:6" ht="18" customHeight="1">
      <c r="A184" s="338" t="s">
        <v>953</v>
      </c>
      <c r="B184" s="339"/>
      <c r="C184" s="340">
        <v>2</v>
      </c>
      <c r="D184" s="341" t="s">
        <v>239</v>
      </c>
      <c r="E184" s="342"/>
      <c r="F184" s="336">
        <f t="shared" ref="F184:F189" si="15">C184*E184</f>
        <v>0</v>
      </c>
    </row>
    <row r="185" spans="1:6" ht="18" customHeight="1">
      <c r="A185" s="338" t="s">
        <v>954</v>
      </c>
      <c r="B185" s="339"/>
      <c r="C185" s="340">
        <v>2</v>
      </c>
      <c r="D185" s="341" t="s">
        <v>239</v>
      </c>
      <c r="E185" s="342"/>
      <c r="F185" s="336">
        <f t="shared" si="15"/>
        <v>0</v>
      </c>
    </row>
    <row r="186" spans="1:6" ht="18" customHeight="1">
      <c r="A186" s="338" t="s">
        <v>955</v>
      </c>
      <c r="B186" s="339"/>
      <c r="C186" s="340">
        <v>4</v>
      </c>
      <c r="D186" s="341" t="s">
        <v>139</v>
      </c>
      <c r="E186" s="342"/>
      <c r="F186" s="336">
        <f t="shared" si="15"/>
        <v>0</v>
      </c>
    </row>
    <row r="187" spans="1:6" ht="18" customHeight="1">
      <c r="A187" s="338" t="s">
        <v>956</v>
      </c>
      <c r="B187" s="339"/>
      <c r="C187" s="340">
        <v>2</v>
      </c>
      <c r="D187" s="341" t="s">
        <v>233</v>
      </c>
      <c r="E187" s="342"/>
      <c r="F187" s="336">
        <f t="shared" si="15"/>
        <v>0</v>
      </c>
    </row>
    <row r="188" spans="1:6" ht="201.65" customHeight="1">
      <c r="A188" s="344" t="s">
        <v>957</v>
      </c>
      <c r="B188" s="339" t="s">
        <v>958</v>
      </c>
      <c r="C188" s="340">
        <v>1</v>
      </c>
      <c r="D188" s="341" t="s">
        <v>722</v>
      </c>
      <c r="E188" s="342"/>
      <c r="F188" s="336">
        <f t="shared" si="15"/>
        <v>0</v>
      </c>
    </row>
    <row r="189" spans="1:6" ht="18" customHeight="1">
      <c r="A189" s="338" t="s">
        <v>892</v>
      </c>
      <c r="B189" s="339"/>
      <c r="C189" s="340">
        <v>4</v>
      </c>
      <c r="D189" s="341" t="s">
        <v>893</v>
      </c>
      <c r="E189" s="342"/>
      <c r="F189" s="336">
        <f t="shared" si="15"/>
        <v>0</v>
      </c>
    </row>
    <row r="190" spans="1:6" ht="15" customHeight="1">
      <c r="A190" s="338"/>
      <c r="B190" s="339"/>
      <c r="C190" s="340"/>
      <c r="D190" s="341"/>
      <c r="E190" s="342"/>
      <c r="F190" s="336"/>
    </row>
    <row r="191" spans="1:6" ht="15" customHeight="1">
      <c r="A191" s="338" t="s">
        <v>959</v>
      </c>
      <c r="B191" s="339"/>
      <c r="C191" s="340"/>
      <c r="D191" s="341"/>
      <c r="E191" s="342"/>
      <c r="F191" s="336"/>
    </row>
    <row r="192" spans="1:6" ht="15" customHeight="1">
      <c r="A192" s="338" t="s">
        <v>960</v>
      </c>
      <c r="B192" s="339"/>
      <c r="C192" s="340">
        <v>1</v>
      </c>
      <c r="D192" s="341" t="s">
        <v>239</v>
      </c>
      <c r="E192" s="342"/>
      <c r="F192" s="336">
        <f t="shared" ref="F192" si="16">C192*E192</f>
        <v>0</v>
      </c>
    </row>
    <row r="193" spans="1:6" ht="37.5" customHeight="1">
      <c r="A193" s="338" t="s">
        <v>961</v>
      </c>
      <c r="B193" s="339" t="s">
        <v>962</v>
      </c>
      <c r="C193" s="340">
        <v>1</v>
      </c>
      <c r="D193" s="341" t="s">
        <v>239</v>
      </c>
      <c r="E193" s="342"/>
      <c r="F193" s="336">
        <f>C193*E193</f>
        <v>0</v>
      </c>
    </row>
    <row r="194" spans="1:6" ht="32.75" customHeight="1">
      <c r="A194" s="338" t="s">
        <v>963</v>
      </c>
      <c r="B194" s="339" t="s">
        <v>964</v>
      </c>
      <c r="C194" s="340">
        <v>1</v>
      </c>
      <c r="D194" s="341" t="s">
        <v>239</v>
      </c>
      <c r="E194" s="342"/>
      <c r="F194" s="336">
        <f>C194*E194</f>
        <v>0</v>
      </c>
    </row>
    <row r="195" spans="1:6" ht="15" hidden="1" customHeight="1">
      <c r="A195" s="338" t="s">
        <v>965</v>
      </c>
      <c r="B195" s="339" t="s">
        <v>966</v>
      </c>
      <c r="C195" s="340">
        <v>0</v>
      </c>
      <c r="D195" s="341" t="s">
        <v>722</v>
      </c>
      <c r="E195" s="342"/>
      <c r="F195" s="336">
        <f t="shared" ref="F195:F224" si="17">C195*E195</f>
        <v>0</v>
      </c>
    </row>
    <row r="196" spans="1:6" ht="18" customHeight="1">
      <c r="A196" s="338" t="s">
        <v>967</v>
      </c>
      <c r="B196" s="339"/>
      <c r="C196" s="340">
        <v>3</v>
      </c>
      <c r="D196" s="341" t="s">
        <v>239</v>
      </c>
      <c r="E196" s="342"/>
      <c r="F196" s="336">
        <f t="shared" si="17"/>
        <v>0</v>
      </c>
    </row>
    <row r="197" spans="1:6" ht="32.75" customHeight="1">
      <c r="A197" s="338" t="s">
        <v>968</v>
      </c>
      <c r="B197" s="339"/>
      <c r="C197" s="340"/>
      <c r="D197" s="341"/>
      <c r="E197" s="342"/>
      <c r="F197" s="336">
        <f t="shared" si="17"/>
        <v>0</v>
      </c>
    </row>
    <row r="198" spans="1:6" ht="15" hidden="1" customHeight="1">
      <c r="A198" s="338" t="s">
        <v>969</v>
      </c>
      <c r="B198" s="339" t="s">
        <v>970</v>
      </c>
      <c r="C198" s="340">
        <v>0</v>
      </c>
      <c r="D198" s="341" t="s">
        <v>233</v>
      </c>
      <c r="E198" s="342"/>
      <c r="F198" s="336">
        <f t="shared" si="17"/>
        <v>0</v>
      </c>
    </row>
    <row r="199" spans="1:6" ht="15" hidden="1" customHeight="1">
      <c r="A199" s="338" t="s">
        <v>971</v>
      </c>
      <c r="B199" s="339" t="s">
        <v>970</v>
      </c>
      <c r="C199" s="340">
        <v>0</v>
      </c>
      <c r="D199" s="341" t="s">
        <v>233</v>
      </c>
      <c r="E199" s="342"/>
      <c r="F199" s="336">
        <f t="shared" si="17"/>
        <v>0</v>
      </c>
    </row>
    <row r="200" spans="1:6" ht="18" customHeight="1">
      <c r="A200" s="338" t="s">
        <v>972</v>
      </c>
      <c r="B200" s="339" t="s">
        <v>970</v>
      </c>
      <c r="C200" s="340">
        <v>20</v>
      </c>
      <c r="D200" s="341" t="s">
        <v>233</v>
      </c>
      <c r="E200" s="342"/>
      <c r="F200" s="336">
        <f t="shared" si="17"/>
        <v>0</v>
      </c>
    </row>
    <row r="201" spans="1:6" ht="15" hidden="1" customHeight="1">
      <c r="A201" s="338" t="s">
        <v>973</v>
      </c>
      <c r="B201" s="339" t="s">
        <v>970</v>
      </c>
      <c r="C201" s="340">
        <v>0</v>
      </c>
      <c r="D201" s="341" t="s">
        <v>233</v>
      </c>
      <c r="E201" s="342"/>
      <c r="F201" s="336">
        <f t="shared" si="17"/>
        <v>0</v>
      </c>
    </row>
    <row r="202" spans="1:6" ht="15" hidden="1" customHeight="1">
      <c r="A202" s="338" t="s">
        <v>974</v>
      </c>
      <c r="B202" s="339" t="s">
        <v>970</v>
      </c>
      <c r="C202" s="340">
        <v>0</v>
      </c>
      <c r="D202" s="341" t="s">
        <v>233</v>
      </c>
      <c r="E202" s="342"/>
      <c r="F202" s="336">
        <f t="shared" si="17"/>
        <v>0</v>
      </c>
    </row>
    <row r="203" spans="1:6" ht="18" customHeight="1">
      <c r="A203" s="338" t="s">
        <v>975</v>
      </c>
      <c r="B203" s="339" t="s">
        <v>970</v>
      </c>
      <c r="C203" s="340">
        <v>20</v>
      </c>
      <c r="D203" s="341" t="s">
        <v>233</v>
      </c>
      <c r="E203" s="342"/>
      <c r="F203" s="336">
        <f t="shared" si="17"/>
        <v>0</v>
      </c>
    </row>
    <row r="204" spans="1:6" ht="18" customHeight="1">
      <c r="A204" s="338" t="s">
        <v>976</v>
      </c>
      <c r="B204" s="339" t="s">
        <v>970</v>
      </c>
      <c r="C204" s="340">
        <v>40</v>
      </c>
      <c r="D204" s="341" t="s">
        <v>233</v>
      </c>
      <c r="E204" s="342"/>
      <c r="F204" s="336">
        <f t="shared" si="17"/>
        <v>0</v>
      </c>
    </row>
    <row r="205" spans="1:6" ht="51" customHeight="1">
      <c r="A205" s="338" t="s">
        <v>977</v>
      </c>
      <c r="B205" s="339" t="s">
        <v>970</v>
      </c>
      <c r="C205" s="340">
        <v>1</v>
      </c>
      <c r="D205" s="341" t="s">
        <v>239</v>
      </c>
      <c r="E205" s="342"/>
      <c r="F205" s="336">
        <f t="shared" si="17"/>
        <v>0</v>
      </c>
    </row>
    <row r="206" spans="1:6" ht="15" hidden="1" customHeight="1">
      <c r="A206" s="338" t="s">
        <v>978</v>
      </c>
      <c r="B206" s="339"/>
      <c r="C206" s="340">
        <v>0</v>
      </c>
      <c r="D206" s="341" t="s">
        <v>233</v>
      </c>
      <c r="E206" s="342"/>
      <c r="F206" s="336">
        <f t="shared" si="17"/>
        <v>0</v>
      </c>
    </row>
    <row r="207" spans="1:6" ht="15" hidden="1" customHeight="1">
      <c r="A207" s="338" t="s">
        <v>979</v>
      </c>
      <c r="B207" s="339"/>
      <c r="C207" s="340">
        <v>0</v>
      </c>
      <c r="D207" s="341" t="s">
        <v>233</v>
      </c>
      <c r="E207" s="342"/>
      <c r="F207" s="336">
        <f t="shared" si="17"/>
        <v>0</v>
      </c>
    </row>
    <row r="208" spans="1:6" ht="15" hidden="1" customHeight="1">
      <c r="A208" s="338" t="s">
        <v>980</v>
      </c>
      <c r="B208" s="339"/>
      <c r="C208" s="340">
        <v>0</v>
      </c>
      <c r="D208" s="341" t="s">
        <v>239</v>
      </c>
      <c r="E208" s="342"/>
      <c r="F208" s="336">
        <f t="shared" si="17"/>
        <v>0</v>
      </c>
    </row>
    <row r="209" spans="1:6" ht="15" hidden="1" customHeight="1">
      <c r="A209" s="338" t="s">
        <v>981</v>
      </c>
      <c r="B209" s="339"/>
      <c r="C209" s="340">
        <v>0</v>
      </c>
      <c r="D209" s="341" t="s">
        <v>233</v>
      </c>
      <c r="E209" s="342"/>
      <c r="F209" s="336">
        <f t="shared" si="17"/>
        <v>0</v>
      </c>
    </row>
    <row r="210" spans="1:6" ht="15" hidden="1" customHeight="1">
      <c r="A210" s="338" t="s">
        <v>982</v>
      </c>
      <c r="B210" s="339"/>
      <c r="C210" s="340">
        <v>0</v>
      </c>
      <c r="D210" s="341" t="s">
        <v>233</v>
      </c>
      <c r="E210" s="342"/>
      <c r="F210" s="336">
        <f t="shared" si="17"/>
        <v>0</v>
      </c>
    </row>
    <row r="211" spans="1:6" ht="15" hidden="1" customHeight="1">
      <c r="A211" s="338" t="s">
        <v>983</v>
      </c>
      <c r="B211" s="339"/>
      <c r="C211" s="340">
        <v>0</v>
      </c>
      <c r="D211" s="341" t="s">
        <v>239</v>
      </c>
      <c r="E211" s="342"/>
      <c r="F211" s="336">
        <f t="shared" si="17"/>
        <v>0</v>
      </c>
    </row>
    <row r="212" spans="1:6" ht="15" hidden="1" customHeight="1">
      <c r="A212" s="338" t="s">
        <v>984</v>
      </c>
      <c r="B212" s="339"/>
      <c r="C212" s="340">
        <v>0</v>
      </c>
      <c r="D212" s="341" t="s">
        <v>239</v>
      </c>
      <c r="E212" s="342"/>
      <c r="F212" s="336">
        <f t="shared" si="17"/>
        <v>0</v>
      </c>
    </row>
    <row r="213" spans="1:6" ht="15" hidden="1" customHeight="1">
      <c r="A213" s="338"/>
      <c r="B213" s="339"/>
      <c r="C213" s="340"/>
      <c r="D213" s="341"/>
      <c r="E213" s="342"/>
      <c r="F213" s="336">
        <f t="shared" si="17"/>
        <v>0</v>
      </c>
    </row>
    <row r="214" spans="1:6" ht="37" customHeight="1">
      <c r="A214" s="338" t="s">
        <v>985</v>
      </c>
      <c r="B214" s="339" t="s">
        <v>986</v>
      </c>
      <c r="C214" s="340">
        <v>20</v>
      </c>
      <c r="D214" s="341" t="s">
        <v>233</v>
      </c>
      <c r="E214" s="342"/>
      <c r="F214" s="336">
        <f t="shared" si="17"/>
        <v>0</v>
      </c>
    </row>
    <row r="215" spans="1:6" ht="35" customHeight="1">
      <c r="A215" s="338" t="s">
        <v>987</v>
      </c>
      <c r="B215" s="339" t="s">
        <v>986</v>
      </c>
      <c r="C215" s="340">
        <v>22</v>
      </c>
      <c r="D215" s="341" t="s">
        <v>233</v>
      </c>
      <c r="E215" s="342"/>
      <c r="F215" s="336">
        <f t="shared" si="17"/>
        <v>0</v>
      </c>
    </row>
    <row r="216" spans="1:6" ht="66.150000000000006" customHeight="1">
      <c r="A216" s="338" t="s">
        <v>988</v>
      </c>
      <c r="B216" s="339"/>
      <c r="C216" s="340"/>
      <c r="D216" s="341"/>
      <c r="E216" s="342"/>
      <c r="F216" s="336"/>
    </row>
    <row r="217" spans="1:6" ht="15" hidden="1" customHeight="1">
      <c r="A217" s="338" t="s">
        <v>989</v>
      </c>
      <c r="B217" s="339" t="s">
        <v>897</v>
      </c>
      <c r="C217" s="340">
        <v>0</v>
      </c>
      <c r="D217" s="341" t="s">
        <v>233</v>
      </c>
      <c r="E217" s="342"/>
      <c r="F217" s="336">
        <f t="shared" si="17"/>
        <v>0</v>
      </c>
    </row>
    <row r="218" spans="1:6" ht="15" hidden="1" customHeight="1">
      <c r="A218" s="338" t="s">
        <v>990</v>
      </c>
      <c r="B218" s="339" t="s">
        <v>897</v>
      </c>
      <c r="C218" s="340">
        <v>0</v>
      </c>
      <c r="D218" s="341" t="s">
        <v>233</v>
      </c>
      <c r="E218" s="342"/>
      <c r="F218" s="336">
        <f t="shared" si="17"/>
        <v>0</v>
      </c>
    </row>
    <row r="219" spans="1:6" ht="15" hidden="1" customHeight="1">
      <c r="A219" s="338" t="s">
        <v>991</v>
      </c>
      <c r="B219" s="339" t="s">
        <v>897</v>
      </c>
      <c r="C219" s="340">
        <v>0</v>
      </c>
      <c r="D219" s="341" t="s">
        <v>233</v>
      </c>
      <c r="E219" s="342"/>
      <c r="F219" s="336">
        <f t="shared" si="17"/>
        <v>0</v>
      </c>
    </row>
    <row r="220" spans="1:6" ht="15" hidden="1" customHeight="1">
      <c r="A220" s="338" t="s">
        <v>992</v>
      </c>
      <c r="B220" s="339" t="s">
        <v>897</v>
      </c>
      <c r="C220" s="340">
        <v>0</v>
      </c>
      <c r="D220" s="341" t="s">
        <v>233</v>
      </c>
      <c r="E220" s="342"/>
      <c r="F220" s="336">
        <f t="shared" si="17"/>
        <v>0</v>
      </c>
    </row>
    <row r="221" spans="1:6" ht="15" hidden="1" customHeight="1">
      <c r="A221" s="338" t="s">
        <v>993</v>
      </c>
      <c r="B221" s="339" t="s">
        <v>897</v>
      </c>
      <c r="C221" s="340">
        <v>0</v>
      </c>
      <c r="D221" s="341" t="s">
        <v>233</v>
      </c>
      <c r="E221" s="342"/>
      <c r="F221" s="336">
        <f t="shared" si="17"/>
        <v>0</v>
      </c>
    </row>
    <row r="222" spans="1:6" ht="18" customHeight="1">
      <c r="A222" s="338" t="s">
        <v>994</v>
      </c>
      <c r="B222" s="339" t="s">
        <v>897</v>
      </c>
      <c r="C222" s="340">
        <v>18</v>
      </c>
      <c r="D222" s="341" t="s">
        <v>233</v>
      </c>
      <c r="E222" s="342"/>
      <c r="F222" s="336">
        <f t="shared" si="17"/>
        <v>0</v>
      </c>
    </row>
    <row r="223" spans="1:6" ht="18" customHeight="1">
      <c r="A223" s="338" t="s">
        <v>995</v>
      </c>
      <c r="B223" s="339" t="s">
        <v>897</v>
      </c>
      <c r="C223" s="340">
        <v>24</v>
      </c>
      <c r="D223" s="341" t="s">
        <v>233</v>
      </c>
      <c r="E223" s="342"/>
      <c r="F223" s="336">
        <f t="shared" si="17"/>
        <v>0</v>
      </c>
    </row>
    <row r="224" spans="1:6" ht="18" customHeight="1">
      <c r="A224" s="338" t="s">
        <v>911</v>
      </c>
      <c r="B224" s="339"/>
      <c r="C224" s="340">
        <v>1</v>
      </c>
      <c r="D224" s="341" t="s">
        <v>722</v>
      </c>
      <c r="E224" s="342"/>
      <c r="F224" s="336">
        <f t="shared" si="17"/>
        <v>0</v>
      </c>
    </row>
    <row r="225" spans="1:6" ht="31.75" customHeight="1">
      <c r="A225" s="338" t="s">
        <v>996</v>
      </c>
      <c r="B225" s="339"/>
      <c r="C225" s="340"/>
      <c r="D225" s="341"/>
      <c r="E225" s="342"/>
      <c r="F225" s="336"/>
    </row>
    <row r="226" spans="1:6" ht="18" customHeight="1">
      <c r="A226" s="338" t="s">
        <v>997</v>
      </c>
      <c r="B226" s="339" t="s">
        <v>998</v>
      </c>
      <c r="C226" s="340">
        <v>40</v>
      </c>
      <c r="D226" s="341" t="s">
        <v>233</v>
      </c>
      <c r="E226" s="342"/>
      <c r="F226" s="336">
        <f t="shared" ref="F226:F239" si="18">C226*E226</f>
        <v>0</v>
      </c>
    </row>
    <row r="227" spans="1:6" ht="18" customHeight="1">
      <c r="A227" s="338" t="s">
        <v>999</v>
      </c>
      <c r="B227" s="339" t="s">
        <v>998</v>
      </c>
      <c r="C227" s="340">
        <v>15</v>
      </c>
      <c r="D227" s="341" t="s">
        <v>233</v>
      </c>
      <c r="E227" s="342"/>
      <c r="F227" s="336">
        <f t="shared" si="18"/>
        <v>0</v>
      </c>
    </row>
    <row r="228" spans="1:6" ht="18" customHeight="1">
      <c r="A228" s="338" t="s">
        <v>1000</v>
      </c>
      <c r="B228" s="339" t="s">
        <v>998</v>
      </c>
      <c r="C228" s="340">
        <v>25</v>
      </c>
      <c r="D228" s="341" t="s">
        <v>233</v>
      </c>
      <c r="E228" s="342"/>
      <c r="F228" s="336">
        <f t="shared" si="18"/>
        <v>0</v>
      </c>
    </row>
    <row r="229" spans="1:6" ht="18" hidden="1" customHeight="1">
      <c r="A229" s="338" t="s">
        <v>1001</v>
      </c>
      <c r="B229" s="339" t="s">
        <v>1002</v>
      </c>
      <c r="C229" s="340">
        <v>0</v>
      </c>
      <c r="D229" s="341" t="s">
        <v>233</v>
      </c>
      <c r="E229" s="342"/>
      <c r="F229" s="336">
        <f t="shared" si="18"/>
        <v>0</v>
      </c>
    </row>
    <row r="230" spans="1:6" ht="18" hidden="1" customHeight="1">
      <c r="A230" s="338" t="s">
        <v>1003</v>
      </c>
      <c r="B230" s="339" t="s">
        <v>1002</v>
      </c>
      <c r="C230" s="340">
        <v>0</v>
      </c>
      <c r="D230" s="341" t="s">
        <v>233</v>
      </c>
      <c r="E230" s="342"/>
      <c r="F230" s="336">
        <f t="shared" si="18"/>
        <v>0</v>
      </c>
    </row>
    <row r="231" spans="1:6" ht="18" hidden="1" customHeight="1">
      <c r="A231" s="338" t="s">
        <v>1004</v>
      </c>
      <c r="B231" s="339" t="s">
        <v>1002</v>
      </c>
      <c r="C231" s="340">
        <v>0</v>
      </c>
      <c r="D231" s="341" t="s">
        <v>233</v>
      </c>
      <c r="E231" s="342"/>
      <c r="F231" s="336">
        <f>C231*E231</f>
        <v>0</v>
      </c>
    </row>
    <row r="232" spans="1:6" ht="18" customHeight="1">
      <c r="A232" s="338" t="s">
        <v>1005</v>
      </c>
      <c r="B232" s="339"/>
      <c r="C232" s="340">
        <v>2</v>
      </c>
      <c r="D232" s="341" t="s">
        <v>722</v>
      </c>
      <c r="E232" s="342"/>
      <c r="F232" s="336">
        <f t="shared" ref="F232:F234" si="19">C232*E232</f>
        <v>0</v>
      </c>
    </row>
    <row r="233" spans="1:6" ht="18" customHeight="1">
      <c r="A233" s="338" t="s">
        <v>1006</v>
      </c>
      <c r="B233" s="339"/>
      <c r="C233" s="340">
        <v>2</v>
      </c>
      <c r="D233" s="341" t="s">
        <v>722</v>
      </c>
      <c r="E233" s="342"/>
      <c r="F233" s="336">
        <f t="shared" si="19"/>
        <v>0</v>
      </c>
    </row>
    <row r="234" spans="1:6" ht="18" customHeight="1">
      <c r="A234" s="338" t="s">
        <v>1007</v>
      </c>
      <c r="B234" s="339"/>
      <c r="C234" s="340">
        <v>2</v>
      </c>
      <c r="D234" s="341" t="s">
        <v>722</v>
      </c>
      <c r="E234" s="342"/>
      <c r="F234" s="336">
        <f t="shared" si="19"/>
        <v>0</v>
      </c>
    </row>
    <row r="235" spans="1:6" ht="18" customHeight="1">
      <c r="A235" s="338" t="s">
        <v>1008</v>
      </c>
      <c r="B235" s="339"/>
      <c r="C235" s="340">
        <v>2</v>
      </c>
      <c r="D235" s="341" t="s">
        <v>722</v>
      </c>
      <c r="E235" s="342"/>
      <c r="F235" s="336">
        <f t="shared" si="18"/>
        <v>0</v>
      </c>
    </row>
    <row r="236" spans="1:6" ht="18" customHeight="1">
      <c r="A236" s="338" t="s">
        <v>1009</v>
      </c>
      <c r="B236" s="339"/>
      <c r="C236" s="340">
        <v>2</v>
      </c>
      <c r="D236" s="341" t="s">
        <v>722</v>
      </c>
      <c r="E236" s="342"/>
      <c r="F236" s="336">
        <f t="shared" si="18"/>
        <v>0</v>
      </c>
    </row>
    <row r="237" spans="1:6" ht="18" customHeight="1">
      <c r="A237" s="338" t="s">
        <v>1010</v>
      </c>
      <c r="B237" s="339"/>
      <c r="C237" s="340">
        <v>2</v>
      </c>
      <c r="D237" s="341" t="s">
        <v>722</v>
      </c>
      <c r="E237" s="342"/>
      <c r="F237" s="336">
        <f t="shared" si="18"/>
        <v>0</v>
      </c>
    </row>
    <row r="238" spans="1:6" ht="43.5" customHeight="1">
      <c r="A238" s="338" t="s">
        <v>1011</v>
      </c>
      <c r="B238" s="339" t="s">
        <v>1012</v>
      </c>
      <c r="C238" s="340">
        <v>2</v>
      </c>
      <c r="D238" s="341" t="s">
        <v>722</v>
      </c>
      <c r="E238" s="342"/>
      <c r="F238" s="336">
        <f t="shared" si="18"/>
        <v>0</v>
      </c>
    </row>
    <row r="239" spans="1:6" ht="18" customHeight="1">
      <c r="A239" s="338" t="s">
        <v>1013</v>
      </c>
      <c r="B239" s="339" t="s">
        <v>1014</v>
      </c>
      <c r="C239" s="340">
        <v>1</v>
      </c>
      <c r="D239" s="341" t="s">
        <v>722</v>
      </c>
      <c r="E239" s="342"/>
      <c r="F239" s="336">
        <f t="shared" si="18"/>
        <v>0</v>
      </c>
    </row>
    <row r="240" spans="1:6" ht="18" customHeight="1">
      <c r="A240" s="338" t="s">
        <v>1015</v>
      </c>
      <c r="B240" s="339"/>
      <c r="C240" s="340">
        <v>0.4</v>
      </c>
      <c r="D240" s="341" t="s">
        <v>893</v>
      </c>
      <c r="E240" s="342"/>
      <c r="F240" s="336">
        <f>C240*E240</f>
        <v>0</v>
      </c>
    </row>
    <row r="241" spans="1:6" ht="18" customHeight="1">
      <c r="A241" s="338" t="s">
        <v>1016</v>
      </c>
      <c r="B241" s="339"/>
      <c r="C241" s="340">
        <v>1</v>
      </c>
      <c r="D241" s="341" t="s">
        <v>239</v>
      </c>
      <c r="E241" s="342"/>
      <c r="F241" s="336">
        <f>C241*E241</f>
        <v>0</v>
      </c>
    </row>
    <row r="242" spans="1:6" ht="18" customHeight="1">
      <c r="A242" s="338" t="s">
        <v>1017</v>
      </c>
      <c r="B242" s="339"/>
      <c r="C242" s="340">
        <v>1</v>
      </c>
      <c r="D242" s="341" t="s">
        <v>239</v>
      </c>
      <c r="E242" s="342"/>
      <c r="F242" s="336">
        <f>C242*E242</f>
        <v>0</v>
      </c>
    </row>
    <row r="243" spans="1:6" ht="18" customHeight="1">
      <c r="A243" s="338" t="s">
        <v>1018</v>
      </c>
      <c r="B243" s="339"/>
      <c r="C243" s="340">
        <v>1</v>
      </c>
      <c r="D243" s="341" t="s">
        <v>239</v>
      </c>
      <c r="E243" s="342"/>
      <c r="F243" s="336">
        <f>C243*E243</f>
        <v>0</v>
      </c>
    </row>
    <row r="244" spans="1:6">
      <c r="A244" s="338"/>
      <c r="B244" s="339"/>
      <c r="C244" s="340"/>
      <c r="D244" s="341"/>
      <c r="E244" s="342"/>
      <c r="F244" s="336"/>
    </row>
    <row r="245" spans="1:6" ht="18" customHeight="1">
      <c r="A245" s="338" t="s">
        <v>1019</v>
      </c>
      <c r="B245" s="339" t="s">
        <v>1020</v>
      </c>
      <c r="C245" s="340">
        <v>1</v>
      </c>
      <c r="D245" s="341" t="s">
        <v>239</v>
      </c>
      <c r="E245" s="342"/>
      <c r="F245" s="336">
        <f>C245*E245</f>
        <v>0</v>
      </c>
    </row>
    <row r="246" spans="1:6" ht="18" customHeight="1">
      <c r="A246" s="338" t="s">
        <v>1021</v>
      </c>
      <c r="B246" s="339"/>
      <c r="C246" s="340">
        <v>1</v>
      </c>
      <c r="D246" s="341" t="s">
        <v>239</v>
      </c>
      <c r="E246" s="342"/>
      <c r="F246" s="336">
        <f>C246*E246</f>
        <v>0</v>
      </c>
    </row>
    <row r="247" spans="1:6" ht="18" customHeight="1">
      <c r="A247" s="338" t="s">
        <v>1022</v>
      </c>
      <c r="B247" s="339"/>
      <c r="C247" s="340">
        <v>1</v>
      </c>
      <c r="D247" s="341" t="s">
        <v>239</v>
      </c>
      <c r="E247" s="342"/>
      <c r="F247" s="336">
        <f>C247*E247</f>
        <v>0</v>
      </c>
    </row>
    <row r="248" spans="1:6">
      <c r="A248" s="338"/>
      <c r="B248" s="339"/>
      <c r="C248" s="340"/>
      <c r="D248" s="341"/>
      <c r="E248" s="342"/>
      <c r="F248" s="336"/>
    </row>
    <row r="249" spans="1:6" ht="88">
      <c r="A249" s="338" t="s">
        <v>1341</v>
      </c>
      <c r="B249" s="339"/>
      <c r="C249" s="340">
        <v>1</v>
      </c>
      <c r="D249" s="341" t="s">
        <v>239</v>
      </c>
      <c r="E249" s="342"/>
      <c r="F249" s="336">
        <f>C249*E249</f>
        <v>0</v>
      </c>
    </row>
    <row r="250" spans="1:6" ht="18" customHeight="1">
      <c r="A250" s="338" t="s">
        <v>1023</v>
      </c>
      <c r="B250" s="339"/>
      <c r="C250" s="340">
        <v>1</v>
      </c>
      <c r="D250" s="341" t="s">
        <v>239</v>
      </c>
      <c r="E250" s="342"/>
      <c r="F250" s="336">
        <f t="shared" ref="F250:F255" si="20">C250*E250</f>
        <v>0</v>
      </c>
    </row>
    <row r="251" spans="1:6" ht="18" customHeight="1">
      <c r="A251" s="338" t="s">
        <v>1024</v>
      </c>
      <c r="B251" s="339"/>
      <c r="C251" s="340">
        <v>1</v>
      </c>
      <c r="D251" s="341" t="s">
        <v>239</v>
      </c>
      <c r="E251" s="342"/>
      <c r="F251" s="336">
        <f t="shared" si="20"/>
        <v>0</v>
      </c>
    </row>
    <row r="252" spans="1:6" ht="18" customHeight="1">
      <c r="A252" s="338" t="s">
        <v>1025</v>
      </c>
      <c r="B252" s="339"/>
      <c r="C252" s="340">
        <v>1</v>
      </c>
      <c r="D252" s="341" t="s">
        <v>239</v>
      </c>
      <c r="E252" s="342"/>
      <c r="F252" s="336">
        <f t="shared" si="20"/>
        <v>0</v>
      </c>
    </row>
    <row r="253" spans="1:6" ht="18" customHeight="1">
      <c r="A253" s="338" t="s">
        <v>1026</v>
      </c>
      <c r="B253" s="339"/>
      <c r="C253" s="340">
        <v>1</v>
      </c>
      <c r="D253" s="341" t="s">
        <v>239</v>
      </c>
      <c r="E253" s="342"/>
      <c r="F253" s="336">
        <f t="shared" si="20"/>
        <v>0</v>
      </c>
    </row>
    <row r="254" spans="1:6" ht="18" customHeight="1">
      <c r="A254" s="338" t="s">
        <v>1027</v>
      </c>
      <c r="B254" s="339"/>
      <c r="C254" s="340">
        <v>0</v>
      </c>
      <c r="D254" s="341" t="s">
        <v>239</v>
      </c>
      <c r="E254" s="342"/>
      <c r="F254" s="336">
        <f t="shared" si="20"/>
        <v>0</v>
      </c>
    </row>
    <row r="255" spans="1:6" ht="18" customHeight="1">
      <c r="A255" s="338" t="s">
        <v>1028</v>
      </c>
      <c r="B255" s="339"/>
      <c r="C255" s="340">
        <v>1</v>
      </c>
      <c r="D255" s="341" t="s">
        <v>239</v>
      </c>
      <c r="E255" s="342"/>
      <c r="F255" s="336">
        <f t="shared" si="20"/>
        <v>0</v>
      </c>
    </row>
    <row r="256" spans="1:6" ht="10.5" customHeight="1">
      <c r="A256" s="338"/>
      <c r="B256" s="339"/>
      <c r="C256" s="340"/>
      <c r="D256" s="341"/>
      <c r="E256" s="342"/>
      <c r="F256" s="336"/>
    </row>
    <row r="257" spans="1:6" ht="16.399999999999999" customHeight="1">
      <c r="A257" s="338" t="s">
        <v>1029</v>
      </c>
      <c r="B257" s="339"/>
      <c r="C257" s="340"/>
      <c r="D257" s="341"/>
      <c r="E257" s="342"/>
      <c r="F257" s="336"/>
    </row>
    <row r="258" spans="1:6" ht="77.25" customHeight="1">
      <c r="A258" s="338" t="s">
        <v>1030</v>
      </c>
      <c r="B258" s="339"/>
      <c r="C258" s="340">
        <v>1</v>
      </c>
      <c r="D258" s="341" t="s">
        <v>239</v>
      </c>
      <c r="E258" s="342"/>
      <c r="F258" s="336">
        <f>C258*E258</f>
        <v>0</v>
      </c>
    </row>
    <row r="259" spans="1:6" ht="19" customHeight="1">
      <c r="A259" s="338" t="s">
        <v>1031</v>
      </c>
      <c r="B259" s="339"/>
      <c r="C259" s="340">
        <v>1</v>
      </c>
      <c r="D259" s="341" t="s">
        <v>239</v>
      </c>
      <c r="E259" s="342"/>
      <c r="F259" s="336">
        <f t="shared" ref="F259:F261" si="21">C259*E259</f>
        <v>0</v>
      </c>
    </row>
    <row r="260" spans="1:6" ht="19" customHeight="1">
      <c r="A260" s="338" t="s">
        <v>1032</v>
      </c>
      <c r="B260" s="339"/>
      <c r="C260" s="340">
        <v>180</v>
      </c>
      <c r="D260" s="341" t="s">
        <v>233</v>
      </c>
      <c r="E260" s="342"/>
      <c r="F260" s="336">
        <f t="shared" si="21"/>
        <v>0</v>
      </c>
    </row>
    <row r="261" spans="1:6" ht="19" customHeight="1">
      <c r="A261" s="338" t="s">
        <v>1033</v>
      </c>
      <c r="B261" s="339"/>
      <c r="C261" s="340">
        <v>260</v>
      </c>
      <c r="D261" s="341" t="s">
        <v>233</v>
      </c>
      <c r="E261" s="342"/>
      <c r="F261" s="336">
        <f t="shared" si="21"/>
        <v>0</v>
      </c>
    </row>
    <row r="262" spans="1:6" ht="19" customHeight="1">
      <c r="A262" s="338" t="s">
        <v>1034</v>
      </c>
      <c r="B262" s="339"/>
      <c r="C262" s="340">
        <v>1</v>
      </c>
      <c r="D262" s="341" t="s">
        <v>239</v>
      </c>
      <c r="E262" s="342"/>
      <c r="F262" s="336">
        <f>C262*E262</f>
        <v>0</v>
      </c>
    </row>
    <row r="263" spans="1:6" ht="19" customHeight="1">
      <c r="A263" s="338" t="s">
        <v>1035</v>
      </c>
      <c r="B263" s="339"/>
      <c r="C263" s="340">
        <v>15</v>
      </c>
      <c r="D263" s="341" t="s">
        <v>1036</v>
      </c>
      <c r="E263" s="342"/>
      <c r="F263" s="336">
        <f>C263*E263</f>
        <v>0</v>
      </c>
    </row>
    <row r="264" spans="1:6" ht="20" customHeight="1"/>
    <row r="265" spans="1:6" ht="20" customHeight="1">
      <c r="A265" s="351" t="s">
        <v>1037</v>
      </c>
      <c r="B265" s="352"/>
      <c r="C265" s="353"/>
      <c r="D265" s="352"/>
      <c r="E265" s="354"/>
      <c r="F265" s="354">
        <f>SUM(F5:F255)</f>
        <v>0</v>
      </c>
    </row>
    <row r="266" spans="1:6" ht="20" customHeight="1">
      <c r="A266" s="351" t="s">
        <v>1038</v>
      </c>
      <c r="B266" s="352"/>
      <c r="C266" s="353"/>
      <c r="D266" s="352"/>
      <c r="E266" s="354"/>
      <c r="F266" s="354">
        <f>SUM(F258:F263)</f>
        <v>0</v>
      </c>
    </row>
    <row r="267" spans="1:6" ht="20" customHeight="1">
      <c r="A267" s="351" t="s">
        <v>1039</v>
      </c>
      <c r="B267" s="352"/>
      <c r="C267" s="353"/>
      <c r="D267" s="352"/>
      <c r="E267" s="354"/>
      <c r="F267" s="354">
        <v>0</v>
      </c>
    </row>
    <row r="268" spans="1:6" ht="20" customHeight="1">
      <c r="A268" s="355" t="s">
        <v>1040</v>
      </c>
      <c r="B268" s="356"/>
      <c r="C268" s="357"/>
      <c r="D268" s="356"/>
      <c r="E268" s="358"/>
      <c r="F268" s="358">
        <f>SUM(F265:F267)</f>
        <v>0</v>
      </c>
    </row>
    <row r="269" spans="1:6" ht="20.149999999999999" customHeight="1">
      <c r="A269" s="359" t="s">
        <v>1041</v>
      </c>
      <c r="B269" s="360"/>
      <c r="C269" s="361"/>
      <c r="D269" s="360"/>
      <c r="E269" s="362"/>
      <c r="F269" s="363">
        <f>F268*1.21</f>
        <v>0</v>
      </c>
    </row>
  </sheetData>
  <mergeCells count="1">
    <mergeCell ref="A29:F29"/>
  </mergeCells>
  <printOptions horizontalCentered="1"/>
  <pageMargins left="0.59055118110236227" right="0.43307086614173229" top="0.98425196850393704" bottom="0.98425196850393704" header="0.51181102362204722" footer="0.51181102362204722"/>
  <pageSetup paperSize="9" scale="74" fitToHeight="14" orientation="portrait" r:id="rId1"/>
  <headerFooter alignWithMargins="0">
    <oddFooter>Stránka &amp;P z &amp;N</oddFooter>
  </headerFooter>
  <rowBreaks count="2" manualBreakCount="2">
    <brk id="28" max="5" man="1"/>
    <brk id="18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59"/>
  <sheetViews>
    <sheetView view="pageBreakPreview" zoomScaleNormal="75" zoomScaleSheetLayoutView="100" workbookViewId="0">
      <selection activeCell="F57" sqref="F57"/>
    </sheetView>
  </sheetViews>
  <sheetFormatPr defaultColWidth="9.375" defaultRowHeight="12.5"/>
  <cols>
    <col min="1" max="1" width="84.875" style="315" customWidth="1"/>
    <col min="2" max="2" width="18.875" style="364" customWidth="1"/>
    <col min="3" max="3" width="11.875" style="345" customWidth="1"/>
    <col min="4" max="4" width="12.125" style="365" customWidth="1"/>
    <col min="5" max="5" width="15.625" style="366" customWidth="1"/>
    <col min="6" max="6" width="22.5" style="366" customWidth="1"/>
    <col min="7" max="16384" width="9.375" style="345"/>
  </cols>
  <sheetData>
    <row r="1" spans="1:6" ht="36" customHeight="1">
      <c r="A1" s="313" t="s">
        <v>1042</v>
      </c>
      <c r="F1" s="313" t="s">
        <v>1043</v>
      </c>
    </row>
    <row r="2" spans="1:6" ht="15.5">
      <c r="A2" s="317" t="s">
        <v>1044</v>
      </c>
    </row>
    <row r="3" spans="1:6" ht="16.25" customHeight="1" thickBot="1">
      <c r="A3" s="318" t="s">
        <v>716</v>
      </c>
      <c r="B3" s="318" t="s">
        <v>1045</v>
      </c>
      <c r="C3" s="367" t="s">
        <v>111</v>
      </c>
      <c r="D3" s="367" t="s">
        <v>718</v>
      </c>
      <c r="E3" s="367" t="s">
        <v>719</v>
      </c>
      <c r="F3" s="367" t="s">
        <v>633</v>
      </c>
    </row>
    <row r="4" spans="1:6" ht="25">
      <c r="A4" s="368" t="s">
        <v>1046</v>
      </c>
      <c r="B4" s="369"/>
      <c r="C4" s="370">
        <v>1</v>
      </c>
      <c r="D4" s="371" t="s">
        <v>239</v>
      </c>
      <c r="E4" s="372"/>
      <c r="F4" s="372">
        <f t="shared" ref="F4" si="0">C4*E4</f>
        <v>0</v>
      </c>
    </row>
    <row r="5" spans="1:6">
      <c r="A5" s="368" t="s">
        <v>1047</v>
      </c>
      <c r="B5" s="369"/>
      <c r="C5" s="370"/>
      <c r="D5" s="371"/>
      <c r="E5" s="372"/>
      <c r="F5" s="372"/>
    </row>
    <row r="6" spans="1:6" ht="35.5" customHeight="1">
      <c r="A6" s="368" t="s">
        <v>1048</v>
      </c>
      <c r="B6" s="369" t="s">
        <v>1049</v>
      </c>
      <c r="C6" s="370">
        <v>12</v>
      </c>
      <c r="D6" s="371" t="s">
        <v>233</v>
      </c>
      <c r="E6" s="372"/>
      <c r="F6" s="372">
        <f>C6*E6</f>
        <v>0</v>
      </c>
    </row>
    <row r="7" spans="1:6" ht="18" customHeight="1">
      <c r="A7" s="368" t="s">
        <v>1050</v>
      </c>
      <c r="B7" s="369"/>
      <c r="C7" s="370">
        <v>12</v>
      </c>
      <c r="D7" s="371" t="s">
        <v>233</v>
      </c>
      <c r="E7" s="372"/>
      <c r="F7" s="372">
        <f t="shared" ref="F7:F34" si="1">C7*E7</f>
        <v>0</v>
      </c>
    </row>
    <row r="8" spans="1:6" ht="18" customHeight="1">
      <c r="A8" s="368" t="s">
        <v>1051</v>
      </c>
      <c r="B8" s="369"/>
      <c r="C8" s="370">
        <v>25</v>
      </c>
      <c r="D8" s="371" t="s">
        <v>233</v>
      </c>
      <c r="E8" s="372"/>
      <c r="F8" s="372">
        <f t="shared" si="1"/>
        <v>0</v>
      </c>
    </row>
    <row r="9" spans="1:6" ht="50.15" customHeight="1">
      <c r="A9" s="368" t="s">
        <v>1052</v>
      </c>
      <c r="B9" s="369"/>
      <c r="C9" s="370">
        <v>1</v>
      </c>
      <c r="D9" s="371" t="s">
        <v>239</v>
      </c>
      <c r="E9" s="372"/>
      <c r="F9" s="372">
        <f t="shared" si="1"/>
        <v>0</v>
      </c>
    </row>
    <row r="10" spans="1:6" ht="21.5" customHeight="1">
      <c r="A10" s="368" t="s">
        <v>1053</v>
      </c>
      <c r="B10" s="369"/>
      <c r="C10" s="370">
        <v>1</v>
      </c>
      <c r="D10" s="371" t="s">
        <v>893</v>
      </c>
      <c r="E10" s="372"/>
      <c r="F10" s="372">
        <f t="shared" si="1"/>
        <v>0</v>
      </c>
    </row>
    <row r="11" spans="1:6" ht="18" customHeight="1">
      <c r="A11" s="368" t="s">
        <v>1054</v>
      </c>
      <c r="B11" s="369"/>
      <c r="C11" s="370"/>
      <c r="D11" s="371"/>
      <c r="E11" s="372"/>
      <c r="F11" s="372">
        <f t="shared" si="1"/>
        <v>0</v>
      </c>
    </row>
    <row r="12" spans="1:6" ht="29.25" hidden="1" customHeight="1">
      <c r="A12" s="368" t="s">
        <v>1055</v>
      </c>
      <c r="B12" s="369" t="s">
        <v>1056</v>
      </c>
      <c r="C12" s="370">
        <v>1</v>
      </c>
      <c r="D12" s="371" t="s">
        <v>239</v>
      </c>
      <c r="E12" s="372"/>
      <c r="F12" s="372">
        <f t="shared" si="1"/>
        <v>0</v>
      </c>
    </row>
    <row r="13" spans="1:6" ht="15.9" hidden="1" customHeight="1">
      <c r="A13" s="368" t="s">
        <v>1057</v>
      </c>
      <c r="B13" s="369"/>
      <c r="C13" s="370">
        <v>0</v>
      </c>
      <c r="D13" s="371" t="s">
        <v>722</v>
      </c>
      <c r="E13" s="372"/>
      <c r="F13" s="372">
        <f t="shared" si="1"/>
        <v>0</v>
      </c>
    </row>
    <row r="14" spans="1:6" ht="15.9" hidden="1" customHeight="1">
      <c r="A14" s="368" t="s">
        <v>1058</v>
      </c>
      <c r="B14" s="369"/>
      <c r="C14" s="370">
        <v>1</v>
      </c>
      <c r="D14" s="371" t="s">
        <v>239</v>
      </c>
      <c r="E14" s="372"/>
      <c r="F14" s="372">
        <f>C14*E14</f>
        <v>0</v>
      </c>
    </row>
    <row r="15" spans="1:6" ht="15.9" hidden="1" customHeight="1">
      <c r="A15" s="368"/>
      <c r="B15" s="369"/>
      <c r="C15" s="370"/>
      <c r="D15" s="371"/>
      <c r="E15" s="372"/>
      <c r="F15" s="372"/>
    </row>
    <row r="16" spans="1:6" ht="21" customHeight="1">
      <c r="A16" s="368" t="s">
        <v>1059</v>
      </c>
      <c r="B16" s="369"/>
      <c r="C16" s="370"/>
      <c r="D16" s="371"/>
      <c r="E16" s="372"/>
      <c r="F16" s="372"/>
    </row>
    <row r="17" spans="1:7" ht="36" customHeight="1">
      <c r="A17" s="368" t="s">
        <v>1060</v>
      </c>
      <c r="B17" s="373" t="s">
        <v>1061</v>
      </c>
      <c r="C17" s="370">
        <v>1</v>
      </c>
      <c r="D17" s="371" t="s">
        <v>722</v>
      </c>
      <c r="E17" s="372"/>
      <c r="F17" s="372">
        <f t="shared" si="1"/>
        <v>0</v>
      </c>
      <c r="G17" s="345">
        <v>7959</v>
      </c>
    </row>
    <row r="18" spans="1:7">
      <c r="A18" s="368"/>
      <c r="B18" s="369"/>
      <c r="C18" s="370"/>
      <c r="D18" s="371"/>
      <c r="E18" s="372"/>
      <c r="F18" s="372"/>
    </row>
    <row r="19" spans="1:7" ht="19.5" customHeight="1">
      <c r="A19" s="368" t="s">
        <v>1062</v>
      </c>
      <c r="B19" s="369" t="s">
        <v>1063</v>
      </c>
      <c r="C19" s="370">
        <v>1</v>
      </c>
      <c r="D19" s="371" t="s">
        <v>722</v>
      </c>
      <c r="E19" s="372"/>
      <c r="F19" s="372">
        <f>C19*E19</f>
        <v>0</v>
      </c>
    </row>
    <row r="20" spans="1:7" ht="43.5" customHeight="1">
      <c r="A20" s="368" t="s">
        <v>1064</v>
      </c>
      <c r="B20" s="369" t="s">
        <v>1065</v>
      </c>
      <c r="C20" s="370">
        <v>4</v>
      </c>
      <c r="D20" s="371" t="s">
        <v>722</v>
      </c>
      <c r="E20" s="372"/>
      <c r="F20" s="372">
        <f t="shared" si="1"/>
        <v>0</v>
      </c>
    </row>
    <row r="21" spans="1:7" ht="38" customHeight="1">
      <c r="A21" s="368" t="s">
        <v>1066</v>
      </c>
      <c r="B21" s="369" t="s">
        <v>1065</v>
      </c>
      <c r="C21" s="370">
        <v>4</v>
      </c>
      <c r="D21" s="371" t="s">
        <v>722</v>
      </c>
      <c r="E21" s="372"/>
      <c r="F21" s="372">
        <f t="shared" si="1"/>
        <v>0</v>
      </c>
    </row>
    <row r="22" spans="1:7" ht="22" customHeight="1">
      <c r="A22" s="368" t="s">
        <v>1067</v>
      </c>
      <c r="B22" s="369" t="s">
        <v>1068</v>
      </c>
      <c r="C22" s="370">
        <v>2</v>
      </c>
      <c r="D22" s="371" t="s">
        <v>722</v>
      </c>
      <c r="E22" s="372"/>
      <c r="F22" s="372">
        <f>C22*E22</f>
        <v>0</v>
      </c>
    </row>
    <row r="23" spans="1:7" ht="22" customHeight="1">
      <c r="A23" s="368" t="s">
        <v>1069</v>
      </c>
      <c r="B23" s="369" t="s">
        <v>866</v>
      </c>
      <c r="C23" s="370">
        <v>2</v>
      </c>
      <c r="D23" s="371" t="s">
        <v>722</v>
      </c>
      <c r="E23" s="372"/>
      <c r="F23" s="372">
        <f>C23*E23</f>
        <v>0</v>
      </c>
    </row>
    <row r="24" spans="1:7" ht="22" customHeight="1">
      <c r="A24" s="368" t="s">
        <v>1070</v>
      </c>
      <c r="B24" s="369"/>
      <c r="C24" s="370">
        <v>2</v>
      </c>
      <c r="D24" s="371" t="s">
        <v>722</v>
      </c>
      <c r="E24" s="372"/>
      <c r="F24" s="372">
        <f t="shared" si="1"/>
        <v>0</v>
      </c>
    </row>
    <row r="25" spans="1:7" ht="70.5" customHeight="1">
      <c r="A25" s="368" t="s">
        <v>1071</v>
      </c>
      <c r="B25" s="369"/>
      <c r="C25" s="370">
        <v>2</v>
      </c>
      <c r="D25" s="371" t="s">
        <v>239</v>
      </c>
      <c r="E25" s="372"/>
      <c r="F25" s="372">
        <f t="shared" si="1"/>
        <v>0</v>
      </c>
    </row>
    <row r="26" spans="1:7" ht="15.9" customHeight="1">
      <c r="A26" s="368" t="s">
        <v>877</v>
      </c>
      <c r="B26" s="369"/>
      <c r="C26" s="370"/>
      <c r="D26" s="371"/>
      <c r="E26" s="372"/>
      <c r="F26" s="372"/>
    </row>
    <row r="27" spans="1:7" ht="15.9" customHeight="1">
      <c r="A27" s="368" t="s">
        <v>1072</v>
      </c>
      <c r="B27" s="369"/>
      <c r="C27" s="370">
        <v>16</v>
      </c>
      <c r="D27" s="371" t="s">
        <v>233</v>
      </c>
      <c r="E27" s="372"/>
      <c r="F27" s="372">
        <f>C27*E27</f>
        <v>0</v>
      </c>
    </row>
    <row r="28" spans="1:7" ht="15.9" hidden="1" customHeight="1">
      <c r="A28" s="368" t="s">
        <v>1073</v>
      </c>
      <c r="B28" s="369"/>
      <c r="C28" s="370">
        <v>0</v>
      </c>
      <c r="D28" s="371" t="s">
        <v>233</v>
      </c>
      <c r="E28" s="372"/>
      <c r="F28" s="372">
        <f t="shared" si="1"/>
        <v>0</v>
      </c>
    </row>
    <row r="29" spans="1:7" ht="15.9" hidden="1" customHeight="1">
      <c r="A29" s="368" t="s">
        <v>1074</v>
      </c>
      <c r="B29" s="369"/>
      <c r="C29" s="370">
        <v>0</v>
      </c>
      <c r="D29" s="371" t="s">
        <v>233</v>
      </c>
      <c r="E29" s="372"/>
      <c r="F29" s="372">
        <f>C29*E29</f>
        <v>0</v>
      </c>
    </row>
    <row r="30" spans="1:7" ht="15.9" hidden="1" customHeight="1">
      <c r="A30" s="368" t="s">
        <v>883</v>
      </c>
      <c r="B30" s="369"/>
      <c r="C30" s="370">
        <v>0</v>
      </c>
      <c r="D30" s="371" t="s">
        <v>233</v>
      </c>
      <c r="E30" s="372"/>
      <c r="F30" s="372">
        <f t="shared" ref="F30" si="2">C30*E30</f>
        <v>0</v>
      </c>
    </row>
    <row r="31" spans="1:7" ht="15.9" customHeight="1">
      <c r="A31" s="368" t="s">
        <v>1075</v>
      </c>
      <c r="B31" s="369"/>
      <c r="C31" s="370">
        <v>12</v>
      </c>
      <c r="D31" s="371" t="s">
        <v>233</v>
      </c>
      <c r="E31" s="372"/>
      <c r="F31" s="372">
        <f t="shared" si="1"/>
        <v>0</v>
      </c>
    </row>
    <row r="32" spans="1:7" ht="15.9" hidden="1" customHeight="1">
      <c r="A32" s="368" t="s">
        <v>885</v>
      </c>
      <c r="B32" s="369"/>
      <c r="C32" s="370">
        <v>0</v>
      </c>
      <c r="D32" s="371" t="s">
        <v>233</v>
      </c>
      <c r="E32" s="372"/>
      <c r="F32" s="372">
        <f t="shared" si="1"/>
        <v>0</v>
      </c>
    </row>
    <row r="33" spans="1:6" ht="15.9" hidden="1" customHeight="1">
      <c r="A33" s="368" t="s">
        <v>1076</v>
      </c>
      <c r="B33" s="369"/>
      <c r="C33" s="370">
        <v>0</v>
      </c>
      <c r="D33" s="371" t="s">
        <v>233</v>
      </c>
      <c r="E33" s="372"/>
      <c r="F33" s="372">
        <f t="shared" si="1"/>
        <v>0</v>
      </c>
    </row>
    <row r="34" spans="1:6" ht="15.9" customHeight="1">
      <c r="A34" s="368" t="s">
        <v>1077</v>
      </c>
      <c r="B34" s="369"/>
      <c r="C34" s="370">
        <v>1</v>
      </c>
      <c r="D34" s="371" t="s">
        <v>233</v>
      </c>
      <c r="E34" s="372"/>
      <c r="F34" s="372">
        <f t="shared" si="1"/>
        <v>0</v>
      </c>
    </row>
    <row r="35" spans="1:6" ht="15.9" customHeight="1">
      <c r="A35" s="368" t="s">
        <v>1078</v>
      </c>
      <c r="B35" s="369"/>
      <c r="C35" s="370">
        <v>10</v>
      </c>
      <c r="D35" s="371" t="s">
        <v>233</v>
      </c>
      <c r="E35" s="372"/>
      <c r="F35" s="372">
        <f>C35*E35</f>
        <v>0</v>
      </c>
    </row>
    <row r="36" spans="1:6" ht="15.9" customHeight="1">
      <c r="A36" s="368"/>
      <c r="B36" s="369"/>
      <c r="C36" s="370"/>
      <c r="D36" s="371"/>
      <c r="E36" s="372"/>
      <c r="F36" s="372"/>
    </row>
    <row r="37" spans="1:6" ht="15.9" customHeight="1">
      <c r="A37" s="368" t="s">
        <v>1079</v>
      </c>
      <c r="B37" s="369"/>
      <c r="C37" s="370">
        <v>5</v>
      </c>
      <c r="D37" s="371" t="s">
        <v>233</v>
      </c>
      <c r="E37" s="372"/>
      <c r="F37" s="372">
        <f>C37*E37</f>
        <v>0</v>
      </c>
    </row>
    <row r="38" spans="1:6" ht="15.9" customHeight="1">
      <c r="A38" s="368" t="s">
        <v>1080</v>
      </c>
      <c r="B38" s="369"/>
      <c r="C38" s="370">
        <v>2</v>
      </c>
      <c r="D38" s="371" t="s">
        <v>722</v>
      </c>
      <c r="E38" s="372"/>
      <c r="F38" s="372">
        <f>C38*E38</f>
        <v>0</v>
      </c>
    </row>
    <row r="39" spans="1:6" ht="41.15" customHeight="1">
      <c r="A39" s="368" t="s">
        <v>1081</v>
      </c>
      <c r="B39" s="369"/>
      <c r="C39" s="370">
        <v>1</v>
      </c>
      <c r="D39" s="371" t="s">
        <v>239</v>
      </c>
      <c r="E39" s="372"/>
      <c r="F39" s="372">
        <f t="shared" ref="F39:F45" si="3">C39*E39</f>
        <v>0</v>
      </c>
    </row>
    <row r="40" spans="1:6" ht="15.9" customHeight="1">
      <c r="A40" s="368" t="s">
        <v>1082</v>
      </c>
      <c r="B40" s="369"/>
      <c r="C40" s="370">
        <v>2</v>
      </c>
      <c r="D40" s="371" t="s">
        <v>233</v>
      </c>
      <c r="E40" s="372"/>
      <c r="F40" s="372">
        <f t="shared" si="3"/>
        <v>0</v>
      </c>
    </row>
    <row r="41" spans="1:6" ht="9.4" customHeight="1">
      <c r="A41" s="368"/>
      <c r="B41" s="369"/>
      <c r="C41" s="370"/>
      <c r="D41" s="371"/>
      <c r="E41" s="372"/>
      <c r="F41" s="372"/>
    </row>
    <row r="42" spans="1:6" ht="24.9" customHeight="1">
      <c r="A42" s="368" t="s">
        <v>1053</v>
      </c>
      <c r="B42" s="369"/>
      <c r="C42" s="370">
        <v>15</v>
      </c>
      <c r="D42" s="371" t="s">
        <v>893</v>
      </c>
      <c r="E42" s="372"/>
      <c r="F42" s="372">
        <f t="shared" si="3"/>
        <v>0</v>
      </c>
    </row>
    <row r="43" spans="1:6" ht="15.9" customHeight="1">
      <c r="A43" s="368" t="s">
        <v>1083</v>
      </c>
      <c r="B43" s="369"/>
      <c r="C43" s="370">
        <v>1</v>
      </c>
      <c r="D43" s="371" t="s">
        <v>239</v>
      </c>
      <c r="E43" s="372"/>
      <c r="F43" s="372">
        <f t="shared" si="3"/>
        <v>0</v>
      </c>
    </row>
    <row r="44" spans="1:6" ht="15.9" customHeight="1">
      <c r="A44" s="368" t="s">
        <v>1021</v>
      </c>
      <c r="B44" s="369"/>
      <c r="C44" s="370">
        <v>1</v>
      </c>
      <c r="D44" s="371" t="s">
        <v>239</v>
      </c>
      <c r="E44" s="372"/>
      <c r="F44" s="372">
        <f t="shared" si="3"/>
        <v>0</v>
      </c>
    </row>
    <row r="45" spans="1:6" ht="15.9" customHeight="1">
      <c r="A45" s="368" t="s">
        <v>1022</v>
      </c>
      <c r="B45" s="369"/>
      <c r="C45" s="370">
        <v>1</v>
      </c>
      <c r="D45" s="371" t="s">
        <v>239</v>
      </c>
      <c r="E45" s="372"/>
      <c r="F45" s="372">
        <f t="shared" si="3"/>
        <v>0</v>
      </c>
    </row>
    <row r="46" spans="1:6" ht="14.25" customHeight="1">
      <c r="A46" s="368"/>
      <c r="B46" s="369"/>
      <c r="C46" s="370"/>
      <c r="D46" s="371"/>
      <c r="E46" s="372"/>
      <c r="F46" s="372"/>
    </row>
    <row r="47" spans="1:6" ht="15.9" customHeight="1">
      <c r="A47" s="368" t="s">
        <v>1084</v>
      </c>
      <c r="B47" s="369"/>
      <c r="C47" s="370"/>
      <c r="D47" s="371"/>
      <c r="E47" s="372"/>
      <c r="F47" s="372"/>
    </row>
    <row r="48" spans="1:6" ht="93" customHeight="1">
      <c r="A48" s="368" t="s">
        <v>1085</v>
      </c>
      <c r="B48" s="369"/>
      <c r="C48" s="370">
        <v>1</v>
      </c>
      <c r="D48" s="371" t="s">
        <v>239</v>
      </c>
      <c r="E48" s="372"/>
      <c r="F48" s="372">
        <f>C48*E48</f>
        <v>0</v>
      </c>
    </row>
    <row r="49" spans="1:6" ht="14.75" customHeight="1">
      <c r="A49" s="368"/>
      <c r="B49" s="369"/>
      <c r="C49" s="370"/>
      <c r="D49" s="371"/>
      <c r="E49" s="372"/>
      <c r="F49" s="372"/>
    </row>
    <row r="50" spans="1:6" ht="21" customHeight="1">
      <c r="A50" s="368" t="s">
        <v>1086</v>
      </c>
      <c r="B50" s="369"/>
      <c r="C50" s="370">
        <v>1</v>
      </c>
      <c r="D50" s="371" t="s">
        <v>239</v>
      </c>
      <c r="E50" s="372"/>
      <c r="F50" s="372">
        <f>C50*E50</f>
        <v>0</v>
      </c>
    </row>
    <row r="51" spans="1:6" ht="15.75" customHeight="1">
      <c r="A51" s="368" t="s">
        <v>1087</v>
      </c>
      <c r="B51" s="369"/>
      <c r="C51" s="370"/>
      <c r="D51" s="371"/>
      <c r="E51" s="372"/>
      <c r="F51" s="372"/>
    </row>
    <row r="52" spans="1:6" ht="409.6" customHeight="1">
      <c r="A52" s="374" t="s">
        <v>1088</v>
      </c>
      <c r="B52" s="369"/>
      <c r="C52" s="370">
        <v>1</v>
      </c>
      <c r="D52" s="371" t="s">
        <v>239</v>
      </c>
      <c r="E52" s="372"/>
      <c r="F52" s="372">
        <f>C52*E52</f>
        <v>0</v>
      </c>
    </row>
    <row r="53" spans="1:6" s="375" customFormat="1" ht="15.9" customHeight="1">
      <c r="A53" s="368" t="s">
        <v>1089</v>
      </c>
      <c r="B53" s="369"/>
      <c r="C53" s="370"/>
      <c r="D53" s="371"/>
      <c r="E53" s="372"/>
      <c r="F53" s="372">
        <f>SUM(F12:F48)</f>
        <v>0</v>
      </c>
    </row>
    <row r="54" spans="1:6" s="376" customFormat="1" ht="15.9" customHeight="1">
      <c r="A54" s="368" t="s">
        <v>1090</v>
      </c>
      <c r="B54" s="369"/>
      <c r="C54" s="370"/>
      <c r="D54" s="371"/>
      <c r="E54" s="372"/>
      <c r="F54" s="372">
        <v>0</v>
      </c>
    </row>
    <row r="55" spans="1:6" s="376" customFormat="1" ht="15.9" customHeight="1">
      <c r="A55" s="368" t="s">
        <v>482</v>
      </c>
      <c r="B55" s="369"/>
      <c r="C55" s="370"/>
      <c r="D55" s="371"/>
      <c r="E55" s="372"/>
      <c r="F55" s="372">
        <f>SUM(F50:F52)</f>
        <v>0</v>
      </c>
    </row>
    <row r="56" spans="1:6" s="376" customFormat="1" ht="20.5" customHeight="1">
      <c r="A56" s="377" t="s">
        <v>1091</v>
      </c>
      <c r="B56" s="369"/>
      <c r="C56" s="378"/>
      <c r="D56" s="379"/>
      <c r="E56" s="380"/>
      <c r="F56" s="380">
        <f>F53+F54+F55</f>
        <v>0</v>
      </c>
    </row>
    <row r="57" spans="1:6" ht="20.5" customHeight="1">
      <c r="A57" s="381" t="s">
        <v>1092</v>
      </c>
      <c r="B57" s="369"/>
      <c r="C57" s="382"/>
      <c r="D57" s="383"/>
      <c r="E57" s="336"/>
      <c r="F57" s="336">
        <f>F56*0.21</f>
        <v>0</v>
      </c>
    </row>
    <row r="58" spans="1:6" ht="20.5" customHeight="1">
      <c r="A58" s="384" t="s">
        <v>1093</v>
      </c>
      <c r="B58" s="369"/>
      <c r="C58" s="385"/>
      <c r="D58" s="386"/>
      <c r="E58" s="387"/>
      <c r="F58" s="388">
        <f>F56+F57</f>
        <v>0</v>
      </c>
    </row>
    <row r="59" spans="1:6">
      <c r="A59" s="389"/>
      <c r="B59" s="390"/>
      <c r="C59" s="391"/>
      <c r="D59" s="392"/>
      <c r="E59" s="393"/>
      <c r="F59" s="393"/>
    </row>
  </sheetData>
  <pageMargins left="0.59055118110236227" right="0.59055118110236227" top="0.98425196850393704" bottom="0.98425196850393704" header="0.51181102362204722" footer="0.51181102362204722"/>
  <pageSetup paperSize="9" scale="72" fitToHeight="2" orientation="portrait" r:id="rId1"/>
  <headerFooter alignWithMargins="0">
    <oddFooter>Stránka &amp;P z &amp;N</oddFooter>
  </headerFooter>
  <rowBreaks count="1" manualBreakCount="1">
    <brk id="50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77"/>
  <sheetViews>
    <sheetView view="pageBreakPreview" topLeftCell="A16" zoomScale="130" zoomScaleNormal="100" zoomScaleSheetLayoutView="130" workbookViewId="0">
      <selection activeCell="H139" sqref="H139"/>
    </sheetView>
  </sheetViews>
  <sheetFormatPr defaultColWidth="12.125" defaultRowHeight="12" customHeight="1"/>
  <cols>
    <col min="1" max="1" width="21.625" style="422" customWidth="1"/>
    <col min="2" max="2" width="73.5" style="432" customWidth="1"/>
    <col min="3" max="3" width="5" style="405" customWidth="1"/>
    <col min="4" max="4" width="7" style="405" customWidth="1"/>
    <col min="5" max="5" width="14.5" style="406" customWidth="1"/>
    <col min="6" max="6" width="15.875" style="407" customWidth="1"/>
    <col min="7" max="256" width="12.125" style="396"/>
    <col min="257" max="257" width="21.625" style="396" customWidth="1"/>
    <col min="258" max="258" width="73.5" style="396" customWidth="1"/>
    <col min="259" max="259" width="5" style="396" customWidth="1"/>
    <col min="260" max="260" width="7" style="396" customWidth="1"/>
    <col min="261" max="261" width="14.5" style="396" customWidth="1"/>
    <col min="262" max="262" width="15.875" style="396" customWidth="1"/>
    <col min="263" max="512" width="12.125" style="396"/>
    <col min="513" max="513" width="21.625" style="396" customWidth="1"/>
    <col min="514" max="514" width="73.5" style="396" customWidth="1"/>
    <col min="515" max="515" width="5" style="396" customWidth="1"/>
    <col min="516" max="516" width="7" style="396" customWidth="1"/>
    <col min="517" max="517" width="14.5" style="396" customWidth="1"/>
    <col min="518" max="518" width="15.875" style="396" customWidth="1"/>
    <col min="519" max="768" width="12.125" style="396"/>
    <col min="769" max="769" width="21.625" style="396" customWidth="1"/>
    <col min="770" max="770" width="73.5" style="396" customWidth="1"/>
    <col min="771" max="771" width="5" style="396" customWidth="1"/>
    <col min="772" max="772" width="7" style="396" customWidth="1"/>
    <col min="773" max="773" width="14.5" style="396" customWidth="1"/>
    <col min="774" max="774" width="15.875" style="396" customWidth="1"/>
    <col min="775" max="1024" width="12.125" style="396"/>
    <col min="1025" max="1025" width="21.625" style="396" customWidth="1"/>
    <col min="1026" max="1026" width="73.5" style="396" customWidth="1"/>
    <col min="1027" max="1027" width="5" style="396" customWidth="1"/>
    <col min="1028" max="1028" width="7" style="396" customWidth="1"/>
    <col min="1029" max="1029" width="14.5" style="396" customWidth="1"/>
    <col min="1030" max="1030" width="15.875" style="396" customWidth="1"/>
    <col min="1031" max="1280" width="12.125" style="396"/>
    <col min="1281" max="1281" width="21.625" style="396" customWidth="1"/>
    <col min="1282" max="1282" width="73.5" style="396" customWidth="1"/>
    <col min="1283" max="1283" width="5" style="396" customWidth="1"/>
    <col min="1284" max="1284" width="7" style="396" customWidth="1"/>
    <col min="1285" max="1285" width="14.5" style="396" customWidth="1"/>
    <col min="1286" max="1286" width="15.875" style="396" customWidth="1"/>
    <col min="1287" max="1536" width="12.125" style="396"/>
    <col min="1537" max="1537" width="21.625" style="396" customWidth="1"/>
    <col min="1538" max="1538" width="73.5" style="396" customWidth="1"/>
    <col min="1539" max="1539" width="5" style="396" customWidth="1"/>
    <col min="1540" max="1540" width="7" style="396" customWidth="1"/>
    <col min="1541" max="1541" width="14.5" style="396" customWidth="1"/>
    <col min="1542" max="1542" width="15.875" style="396" customWidth="1"/>
    <col min="1543" max="1792" width="12.125" style="396"/>
    <col min="1793" max="1793" width="21.625" style="396" customWidth="1"/>
    <col min="1794" max="1794" width="73.5" style="396" customWidth="1"/>
    <col min="1795" max="1795" width="5" style="396" customWidth="1"/>
    <col min="1796" max="1796" width="7" style="396" customWidth="1"/>
    <col min="1797" max="1797" width="14.5" style="396" customWidth="1"/>
    <col min="1798" max="1798" width="15.875" style="396" customWidth="1"/>
    <col min="1799" max="2048" width="12.125" style="396"/>
    <col min="2049" max="2049" width="21.625" style="396" customWidth="1"/>
    <col min="2050" max="2050" width="73.5" style="396" customWidth="1"/>
    <col min="2051" max="2051" width="5" style="396" customWidth="1"/>
    <col min="2052" max="2052" width="7" style="396" customWidth="1"/>
    <col min="2053" max="2053" width="14.5" style="396" customWidth="1"/>
    <col min="2054" max="2054" width="15.875" style="396" customWidth="1"/>
    <col min="2055" max="2304" width="12.125" style="396"/>
    <col min="2305" max="2305" width="21.625" style="396" customWidth="1"/>
    <col min="2306" max="2306" width="73.5" style="396" customWidth="1"/>
    <col min="2307" max="2307" width="5" style="396" customWidth="1"/>
    <col min="2308" max="2308" width="7" style="396" customWidth="1"/>
    <col min="2309" max="2309" width="14.5" style="396" customWidth="1"/>
    <col min="2310" max="2310" width="15.875" style="396" customWidth="1"/>
    <col min="2311" max="2560" width="12.125" style="396"/>
    <col min="2561" max="2561" width="21.625" style="396" customWidth="1"/>
    <col min="2562" max="2562" width="73.5" style="396" customWidth="1"/>
    <col min="2563" max="2563" width="5" style="396" customWidth="1"/>
    <col min="2564" max="2564" width="7" style="396" customWidth="1"/>
    <col min="2565" max="2565" width="14.5" style="396" customWidth="1"/>
    <col min="2566" max="2566" width="15.875" style="396" customWidth="1"/>
    <col min="2567" max="2816" width="12.125" style="396"/>
    <col min="2817" max="2817" width="21.625" style="396" customWidth="1"/>
    <col min="2818" max="2818" width="73.5" style="396" customWidth="1"/>
    <col min="2819" max="2819" width="5" style="396" customWidth="1"/>
    <col min="2820" max="2820" width="7" style="396" customWidth="1"/>
    <col min="2821" max="2821" width="14.5" style="396" customWidth="1"/>
    <col min="2822" max="2822" width="15.875" style="396" customWidth="1"/>
    <col min="2823" max="3072" width="12.125" style="396"/>
    <col min="3073" max="3073" width="21.625" style="396" customWidth="1"/>
    <col min="3074" max="3074" width="73.5" style="396" customWidth="1"/>
    <col min="3075" max="3075" width="5" style="396" customWidth="1"/>
    <col min="3076" max="3076" width="7" style="396" customWidth="1"/>
    <col min="3077" max="3077" width="14.5" style="396" customWidth="1"/>
    <col min="3078" max="3078" width="15.875" style="396" customWidth="1"/>
    <col min="3079" max="3328" width="12.125" style="396"/>
    <col min="3329" max="3329" width="21.625" style="396" customWidth="1"/>
    <col min="3330" max="3330" width="73.5" style="396" customWidth="1"/>
    <col min="3331" max="3331" width="5" style="396" customWidth="1"/>
    <col min="3332" max="3332" width="7" style="396" customWidth="1"/>
    <col min="3333" max="3333" width="14.5" style="396" customWidth="1"/>
    <col min="3334" max="3334" width="15.875" style="396" customWidth="1"/>
    <col min="3335" max="3584" width="12.125" style="396"/>
    <col min="3585" max="3585" width="21.625" style="396" customWidth="1"/>
    <col min="3586" max="3586" width="73.5" style="396" customWidth="1"/>
    <col min="3587" max="3587" width="5" style="396" customWidth="1"/>
    <col min="3588" max="3588" width="7" style="396" customWidth="1"/>
    <col min="3589" max="3589" width="14.5" style="396" customWidth="1"/>
    <col min="3590" max="3590" width="15.875" style="396" customWidth="1"/>
    <col min="3591" max="3840" width="12.125" style="396"/>
    <col min="3841" max="3841" width="21.625" style="396" customWidth="1"/>
    <col min="3842" max="3842" width="73.5" style="396" customWidth="1"/>
    <col min="3843" max="3843" width="5" style="396" customWidth="1"/>
    <col min="3844" max="3844" width="7" style="396" customWidth="1"/>
    <col min="3845" max="3845" width="14.5" style="396" customWidth="1"/>
    <col min="3846" max="3846" width="15.875" style="396" customWidth="1"/>
    <col min="3847" max="4096" width="12.125" style="396"/>
    <col min="4097" max="4097" width="21.625" style="396" customWidth="1"/>
    <col min="4098" max="4098" width="73.5" style="396" customWidth="1"/>
    <col min="4099" max="4099" width="5" style="396" customWidth="1"/>
    <col min="4100" max="4100" width="7" style="396" customWidth="1"/>
    <col min="4101" max="4101" width="14.5" style="396" customWidth="1"/>
    <col min="4102" max="4102" width="15.875" style="396" customWidth="1"/>
    <col min="4103" max="4352" width="12.125" style="396"/>
    <col min="4353" max="4353" width="21.625" style="396" customWidth="1"/>
    <col min="4354" max="4354" width="73.5" style="396" customWidth="1"/>
    <col min="4355" max="4355" width="5" style="396" customWidth="1"/>
    <col min="4356" max="4356" width="7" style="396" customWidth="1"/>
    <col min="4357" max="4357" width="14.5" style="396" customWidth="1"/>
    <col min="4358" max="4358" width="15.875" style="396" customWidth="1"/>
    <col min="4359" max="4608" width="12.125" style="396"/>
    <col min="4609" max="4609" width="21.625" style="396" customWidth="1"/>
    <col min="4610" max="4610" width="73.5" style="396" customWidth="1"/>
    <col min="4611" max="4611" width="5" style="396" customWidth="1"/>
    <col min="4612" max="4612" width="7" style="396" customWidth="1"/>
    <col min="4613" max="4613" width="14.5" style="396" customWidth="1"/>
    <col min="4614" max="4614" width="15.875" style="396" customWidth="1"/>
    <col min="4615" max="4864" width="12.125" style="396"/>
    <col min="4865" max="4865" width="21.625" style="396" customWidth="1"/>
    <col min="4866" max="4866" width="73.5" style="396" customWidth="1"/>
    <col min="4867" max="4867" width="5" style="396" customWidth="1"/>
    <col min="4868" max="4868" width="7" style="396" customWidth="1"/>
    <col min="4869" max="4869" width="14.5" style="396" customWidth="1"/>
    <col min="4870" max="4870" width="15.875" style="396" customWidth="1"/>
    <col min="4871" max="5120" width="12.125" style="396"/>
    <col min="5121" max="5121" width="21.625" style="396" customWidth="1"/>
    <col min="5122" max="5122" width="73.5" style="396" customWidth="1"/>
    <col min="5123" max="5123" width="5" style="396" customWidth="1"/>
    <col min="5124" max="5124" width="7" style="396" customWidth="1"/>
    <col min="5125" max="5125" width="14.5" style="396" customWidth="1"/>
    <col min="5126" max="5126" width="15.875" style="396" customWidth="1"/>
    <col min="5127" max="5376" width="12.125" style="396"/>
    <col min="5377" max="5377" width="21.625" style="396" customWidth="1"/>
    <col min="5378" max="5378" width="73.5" style="396" customWidth="1"/>
    <col min="5379" max="5379" width="5" style="396" customWidth="1"/>
    <col min="5380" max="5380" width="7" style="396" customWidth="1"/>
    <col min="5381" max="5381" width="14.5" style="396" customWidth="1"/>
    <col min="5382" max="5382" width="15.875" style="396" customWidth="1"/>
    <col min="5383" max="5632" width="12.125" style="396"/>
    <col min="5633" max="5633" width="21.625" style="396" customWidth="1"/>
    <col min="5634" max="5634" width="73.5" style="396" customWidth="1"/>
    <col min="5635" max="5635" width="5" style="396" customWidth="1"/>
    <col min="5636" max="5636" width="7" style="396" customWidth="1"/>
    <col min="5637" max="5637" width="14.5" style="396" customWidth="1"/>
    <col min="5638" max="5638" width="15.875" style="396" customWidth="1"/>
    <col min="5639" max="5888" width="12.125" style="396"/>
    <col min="5889" max="5889" width="21.625" style="396" customWidth="1"/>
    <col min="5890" max="5890" width="73.5" style="396" customWidth="1"/>
    <col min="5891" max="5891" width="5" style="396" customWidth="1"/>
    <col min="5892" max="5892" width="7" style="396" customWidth="1"/>
    <col min="5893" max="5893" width="14.5" style="396" customWidth="1"/>
    <col min="5894" max="5894" width="15.875" style="396" customWidth="1"/>
    <col min="5895" max="6144" width="12.125" style="396"/>
    <col min="6145" max="6145" width="21.625" style="396" customWidth="1"/>
    <col min="6146" max="6146" width="73.5" style="396" customWidth="1"/>
    <col min="6147" max="6147" width="5" style="396" customWidth="1"/>
    <col min="6148" max="6148" width="7" style="396" customWidth="1"/>
    <col min="6149" max="6149" width="14.5" style="396" customWidth="1"/>
    <col min="6150" max="6150" width="15.875" style="396" customWidth="1"/>
    <col min="6151" max="6400" width="12.125" style="396"/>
    <col min="6401" max="6401" width="21.625" style="396" customWidth="1"/>
    <col min="6402" max="6402" width="73.5" style="396" customWidth="1"/>
    <col min="6403" max="6403" width="5" style="396" customWidth="1"/>
    <col min="6404" max="6404" width="7" style="396" customWidth="1"/>
    <col min="6405" max="6405" width="14.5" style="396" customWidth="1"/>
    <col min="6406" max="6406" width="15.875" style="396" customWidth="1"/>
    <col min="6407" max="6656" width="12.125" style="396"/>
    <col min="6657" max="6657" width="21.625" style="396" customWidth="1"/>
    <col min="6658" max="6658" width="73.5" style="396" customWidth="1"/>
    <col min="6659" max="6659" width="5" style="396" customWidth="1"/>
    <col min="6660" max="6660" width="7" style="396" customWidth="1"/>
    <col min="6661" max="6661" width="14.5" style="396" customWidth="1"/>
    <col min="6662" max="6662" width="15.875" style="396" customWidth="1"/>
    <col min="6663" max="6912" width="12.125" style="396"/>
    <col min="6913" max="6913" width="21.625" style="396" customWidth="1"/>
    <col min="6914" max="6914" width="73.5" style="396" customWidth="1"/>
    <col min="6915" max="6915" width="5" style="396" customWidth="1"/>
    <col min="6916" max="6916" width="7" style="396" customWidth="1"/>
    <col min="6917" max="6917" width="14.5" style="396" customWidth="1"/>
    <col min="6918" max="6918" width="15.875" style="396" customWidth="1"/>
    <col min="6919" max="7168" width="12.125" style="396"/>
    <col min="7169" max="7169" width="21.625" style="396" customWidth="1"/>
    <col min="7170" max="7170" width="73.5" style="396" customWidth="1"/>
    <col min="7171" max="7171" width="5" style="396" customWidth="1"/>
    <col min="7172" max="7172" width="7" style="396" customWidth="1"/>
    <col min="7173" max="7173" width="14.5" style="396" customWidth="1"/>
    <col min="7174" max="7174" width="15.875" style="396" customWidth="1"/>
    <col min="7175" max="7424" width="12.125" style="396"/>
    <col min="7425" max="7425" width="21.625" style="396" customWidth="1"/>
    <col min="7426" max="7426" width="73.5" style="396" customWidth="1"/>
    <col min="7427" max="7427" width="5" style="396" customWidth="1"/>
    <col min="7428" max="7428" width="7" style="396" customWidth="1"/>
    <col min="7429" max="7429" width="14.5" style="396" customWidth="1"/>
    <col min="7430" max="7430" width="15.875" style="396" customWidth="1"/>
    <col min="7431" max="7680" width="12.125" style="396"/>
    <col min="7681" max="7681" width="21.625" style="396" customWidth="1"/>
    <col min="7682" max="7682" width="73.5" style="396" customWidth="1"/>
    <col min="7683" max="7683" width="5" style="396" customWidth="1"/>
    <col min="7684" max="7684" width="7" style="396" customWidth="1"/>
    <col min="7685" max="7685" width="14.5" style="396" customWidth="1"/>
    <col min="7686" max="7686" width="15.875" style="396" customWidth="1"/>
    <col min="7687" max="7936" width="12.125" style="396"/>
    <col min="7937" max="7937" width="21.625" style="396" customWidth="1"/>
    <col min="7938" max="7938" width="73.5" style="396" customWidth="1"/>
    <col min="7939" max="7939" width="5" style="396" customWidth="1"/>
    <col min="7940" max="7940" width="7" style="396" customWidth="1"/>
    <col min="7941" max="7941" width="14.5" style="396" customWidth="1"/>
    <col min="7942" max="7942" width="15.875" style="396" customWidth="1"/>
    <col min="7943" max="8192" width="12.125" style="396"/>
    <col min="8193" max="8193" width="21.625" style="396" customWidth="1"/>
    <col min="8194" max="8194" width="73.5" style="396" customWidth="1"/>
    <col min="8195" max="8195" width="5" style="396" customWidth="1"/>
    <col min="8196" max="8196" width="7" style="396" customWidth="1"/>
    <col min="8197" max="8197" width="14.5" style="396" customWidth="1"/>
    <col min="8198" max="8198" width="15.875" style="396" customWidth="1"/>
    <col min="8199" max="8448" width="12.125" style="396"/>
    <col min="8449" max="8449" width="21.625" style="396" customWidth="1"/>
    <col min="8450" max="8450" width="73.5" style="396" customWidth="1"/>
    <col min="8451" max="8451" width="5" style="396" customWidth="1"/>
    <col min="8452" max="8452" width="7" style="396" customWidth="1"/>
    <col min="8453" max="8453" width="14.5" style="396" customWidth="1"/>
    <col min="8454" max="8454" width="15.875" style="396" customWidth="1"/>
    <col min="8455" max="8704" width="12.125" style="396"/>
    <col min="8705" max="8705" width="21.625" style="396" customWidth="1"/>
    <col min="8706" max="8706" width="73.5" style="396" customWidth="1"/>
    <col min="8707" max="8707" width="5" style="396" customWidth="1"/>
    <col min="8708" max="8708" width="7" style="396" customWidth="1"/>
    <col min="8709" max="8709" width="14.5" style="396" customWidth="1"/>
    <col min="8710" max="8710" width="15.875" style="396" customWidth="1"/>
    <col min="8711" max="8960" width="12.125" style="396"/>
    <col min="8961" max="8961" width="21.625" style="396" customWidth="1"/>
    <col min="8962" max="8962" width="73.5" style="396" customWidth="1"/>
    <col min="8963" max="8963" width="5" style="396" customWidth="1"/>
    <col min="8964" max="8964" width="7" style="396" customWidth="1"/>
    <col min="8965" max="8965" width="14.5" style="396" customWidth="1"/>
    <col min="8966" max="8966" width="15.875" style="396" customWidth="1"/>
    <col min="8967" max="9216" width="12.125" style="396"/>
    <col min="9217" max="9217" width="21.625" style="396" customWidth="1"/>
    <col min="9218" max="9218" width="73.5" style="396" customWidth="1"/>
    <col min="9219" max="9219" width="5" style="396" customWidth="1"/>
    <col min="9220" max="9220" width="7" style="396" customWidth="1"/>
    <col min="9221" max="9221" width="14.5" style="396" customWidth="1"/>
    <col min="9222" max="9222" width="15.875" style="396" customWidth="1"/>
    <col min="9223" max="9472" width="12.125" style="396"/>
    <col min="9473" max="9473" width="21.625" style="396" customWidth="1"/>
    <col min="9474" max="9474" width="73.5" style="396" customWidth="1"/>
    <col min="9475" max="9475" width="5" style="396" customWidth="1"/>
    <col min="9476" max="9476" width="7" style="396" customWidth="1"/>
    <col min="9477" max="9477" width="14.5" style="396" customWidth="1"/>
    <col min="9478" max="9478" width="15.875" style="396" customWidth="1"/>
    <col min="9479" max="9728" width="12.125" style="396"/>
    <col min="9729" max="9729" width="21.625" style="396" customWidth="1"/>
    <col min="9730" max="9730" width="73.5" style="396" customWidth="1"/>
    <col min="9731" max="9731" width="5" style="396" customWidth="1"/>
    <col min="9732" max="9732" width="7" style="396" customWidth="1"/>
    <col min="9733" max="9733" width="14.5" style="396" customWidth="1"/>
    <col min="9734" max="9734" width="15.875" style="396" customWidth="1"/>
    <col min="9735" max="9984" width="12.125" style="396"/>
    <col min="9985" max="9985" width="21.625" style="396" customWidth="1"/>
    <col min="9986" max="9986" width="73.5" style="396" customWidth="1"/>
    <col min="9987" max="9987" width="5" style="396" customWidth="1"/>
    <col min="9988" max="9988" width="7" style="396" customWidth="1"/>
    <col min="9989" max="9989" width="14.5" style="396" customWidth="1"/>
    <col min="9990" max="9990" width="15.875" style="396" customWidth="1"/>
    <col min="9991" max="10240" width="12.125" style="396"/>
    <col min="10241" max="10241" width="21.625" style="396" customWidth="1"/>
    <col min="10242" max="10242" width="73.5" style="396" customWidth="1"/>
    <col min="10243" max="10243" width="5" style="396" customWidth="1"/>
    <col min="10244" max="10244" width="7" style="396" customWidth="1"/>
    <col min="10245" max="10245" width="14.5" style="396" customWidth="1"/>
    <col min="10246" max="10246" width="15.875" style="396" customWidth="1"/>
    <col min="10247" max="10496" width="12.125" style="396"/>
    <col min="10497" max="10497" width="21.625" style="396" customWidth="1"/>
    <col min="10498" max="10498" width="73.5" style="396" customWidth="1"/>
    <col min="10499" max="10499" width="5" style="396" customWidth="1"/>
    <col min="10500" max="10500" width="7" style="396" customWidth="1"/>
    <col min="10501" max="10501" width="14.5" style="396" customWidth="1"/>
    <col min="10502" max="10502" width="15.875" style="396" customWidth="1"/>
    <col min="10503" max="10752" width="12.125" style="396"/>
    <col min="10753" max="10753" width="21.625" style="396" customWidth="1"/>
    <col min="10754" max="10754" width="73.5" style="396" customWidth="1"/>
    <col min="10755" max="10755" width="5" style="396" customWidth="1"/>
    <col min="10756" max="10756" width="7" style="396" customWidth="1"/>
    <col min="10757" max="10757" width="14.5" style="396" customWidth="1"/>
    <col min="10758" max="10758" width="15.875" style="396" customWidth="1"/>
    <col min="10759" max="11008" width="12.125" style="396"/>
    <col min="11009" max="11009" width="21.625" style="396" customWidth="1"/>
    <col min="11010" max="11010" width="73.5" style="396" customWidth="1"/>
    <col min="11011" max="11011" width="5" style="396" customWidth="1"/>
    <col min="11012" max="11012" width="7" style="396" customWidth="1"/>
    <col min="11013" max="11013" width="14.5" style="396" customWidth="1"/>
    <col min="11014" max="11014" width="15.875" style="396" customWidth="1"/>
    <col min="11015" max="11264" width="12.125" style="396"/>
    <col min="11265" max="11265" width="21.625" style="396" customWidth="1"/>
    <col min="11266" max="11266" width="73.5" style="396" customWidth="1"/>
    <col min="11267" max="11267" width="5" style="396" customWidth="1"/>
    <col min="11268" max="11268" width="7" style="396" customWidth="1"/>
    <col min="11269" max="11269" width="14.5" style="396" customWidth="1"/>
    <col min="11270" max="11270" width="15.875" style="396" customWidth="1"/>
    <col min="11271" max="11520" width="12.125" style="396"/>
    <col min="11521" max="11521" width="21.625" style="396" customWidth="1"/>
    <col min="11522" max="11522" width="73.5" style="396" customWidth="1"/>
    <col min="11523" max="11523" width="5" style="396" customWidth="1"/>
    <col min="11524" max="11524" width="7" style="396" customWidth="1"/>
    <col min="11525" max="11525" width="14.5" style="396" customWidth="1"/>
    <col min="11526" max="11526" width="15.875" style="396" customWidth="1"/>
    <col min="11527" max="11776" width="12.125" style="396"/>
    <col min="11777" max="11777" width="21.625" style="396" customWidth="1"/>
    <col min="11778" max="11778" width="73.5" style="396" customWidth="1"/>
    <col min="11779" max="11779" width="5" style="396" customWidth="1"/>
    <col min="11780" max="11780" width="7" style="396" customWidth="1"/>
    <col min="11781" max="11781" width="14.5" style="396" customWidth="1"/>
    <col min="11782" max="11782" width="15.875" style="396" customWidth="1"/>
    <col min="11783" max="12032" width="12.125" style="396"/>
    <col min="12033" max="12033" width="21.625" style="396" customWidth="1"/>
    <col min="12034" max="12034" width="73.5" style="396" customWidth="1"/>
    <col min="12035" max="12035" width="5" style="396" customWidth="1"/>
    <col min="12036" max="12036" width="7" style="396" customWidth="1"/>
    <col min="12037" max="12037" width="14.5" style="396" customWidth="1"/>
    <col min="12038" max="12038" width="15.875" style="396" customWidth="1"/>
    <col min="12039" max="12288" width="12.125" style="396"/>
    <col min="12289" max="12289" width="21.625" style="396" customWidth="1"/>
    <col min="12290" max="12290" width="73.5" style="396" customWidth="1"/>
    <col min="12291" max="12291" width="5" style="396" customWidth="1"/>
    <col min="12292" max="12292" width="7" style="396" customWidth="1"/>
    <col min="12293" max="12293" width="14.5" style="396" customWidth="1"/>
    <col min="12294" max="12294" width="15.875" style="396" customWidth="1"/>
    <col min="12295" max="12544" width="12.125" style="396"/>
    <col min="12545" max="12545" width="21.625" style="396" customWidth="1"/>
    <col min="12546" max="12546" width="73.5" style="396" customWidth="1"/>
    <col min="12547" max="12547" width="5" style="396" customWidth="1"/>
    <col min="12548" max="12548" width="7" style="396" customWidth="1"/>
    <col min="12549" max="12549" width="14.5" style="396" customWidth="1"/>
    <col min="12550" max="12550" width="15.875" style="396" customWidth="1"/>
    <col min="12551" max="12800" width="12.125" style="396"/>
    <col min="12801" max="12801" width="21.625" style="396" customWidth="1"/>
    <col min="12802" max="12802" width="73.5" style="396" customWidth="1"/>
    <col min="12803" max="12803" width="5" style="396" customWidth="1"/>
    <col min="12804" max="12804" width="7" style="396" customWidth="1"/>
    <col min="12805" max="12805" width="14.5" style="396" customWidth="1"/>
    <col min="12806" max="12806" width="15.875" style="396" customWidth="1"/>
    <col min="12807" max="13056" width="12.125" style="396"/>
    <col min="13057" max="13057" width="21.625" style="396" customWidth="1"/>
    <col min="13058" max="13058" width="73.5" style="396" customWidth="1"/>
    <col min="13059" max="13059" width="5" style="396" customWidth="1"/>
    <col min="13060" max="13060" width="7" style="396" customWidth="1"/>
    <col min="13061" max="13061" width="14.5" style="396" customWidth="1"/>
    <col min="13062" max="13062" width="15.875" style="396" customWidth="1"/>
    <col min="13063" max="13312" width="12.125" style="396"/>
    <col min="13313" max="13313" width="21.625" style="396" customWidth="1"/>
    <col min="13314" max="13314" width="73.5" style="396" customWidth="1"/>
    <col min="13315" max="13315" width="5" style="396" customWidth="1"/>
    <col min="13316" max="13316" width="7" style="396" customWidth="1"/>
    <col min="13317" max="13317" width="14.5" style="396" customWidth="1"/>
    <col min="13318" max="13318" width="15.875" style="396" customWidth="1"/>
    <col min="13319" max="13568" width="12.125" style="396"/>
    <col min="13569" max="13569" width="21.625" style="396" customWidth="1"/>
    <col min="13570" max="13570" width="73.5" style="396" customWidth="1"/>
    <col min="13571" max="13571" width="5" style="396" customWidth="1"/>
    <col min="13572" max="13572" width="7" style="396" customWidth="1"/>
    <col min="13573" max="13573" width="14.5" style="396" customWidth="1"/>
    <col min="13574" max="13574" width="15.875" style="396" customWidth="1"/>
    <col min="13575" max="13824" width="12.125" style="396"/>
    <col min="13825" max="13825" width="21.625" style="396" customWidth="1"/>
    <col min="13826" max="13826" width="73.5" style="396" customWidth="1"/>
    <col min="13827" max="13827" width="5" style="396" customWidth="1"/>
    <col min="13828" max="13828" width="7" style="396" customWidth="1"/>
    <col min="13829" max="13829" width="14.5" style="396" customWidth="1"/>
    <col min="13830" max="13830" width="15.875" style="396" customWidth="1"/>
    <col min="13831" max="14080" width="12.125" style="396"/>
    <col min="14081" max="14081" width="21.625" style="396" customWidth="1"/>
    <col min="14082" max="14082" width="73.5" style="396" customWidth="1"/>
    <col min="14083" max="14083" width="5" style="396" customWidth="1"/>
    <col min="14084" max="14084" width="7" style="396" customWidth="1"/>
    <col min="14085" max="14085" width="14.5" style="396" customWidth="1"/>
    <col min="14086" max="14086" width="15.875" style="396" customWidth="1"/>
    <col min="14087" max="14336" width="12.125" style="396"/>
    <col min="14337" max="14337" width="21.625" style="396" customWidth="1"/>
    <col min="14338" max="14338" width="73.5" style="396" customWidth="1"/>
    <col min="14339" max="14339" width="5" style="396" customWidth="1"/>
    <col min="14340" max="14340" width="7" style="396" customWidth="1"/>
    <col min="14341" max="14341" width="14.5" style="396" customWidth="1"/>
    <col min="14342" max="14342" width="15.875" style="396" customWidth="1"/>
    <col min="14343" max="14592" width="12.125" style="396"/>
    <col min="14593" max="14593" width="21.625" style="396" customWidth="1"/>
    <col min="14594" max="14594" width="73.5" style="396" customWidth="1"/>
    <col min="14595" max="14595" width="5" style="396" customWidth="1"/>
    <col min="14596" max="14596" width="7" style="396" customWidth="1"/>
    <col min="14597" max="14597" width="14.5" style="396" customWidth="1"/>
    <col min="14598" max="14598" width="15.875" style="396" customWidth="1"/>
    <col min="14599" max="14848" width="12.125" style="396"/>
    <col min="14849" max="14849" width="21.625" style="396" customWidth="1"/>
    <col min="14850" max="14850" width="73.5" style="396" customWidth="1"/>
    <col min="14851" max="14851" width="5" style="396" customWidth="1"/>
    <col min="14852" max="14852" width="7" style="396" customWidth="1"/>
    <col min="14853" max="14853" width="14.5" style="396" customWidth="1"/>
    <col min="14854" max="14854" width="15.875" style="396" customWidth="1"/>
    <col min="14855" max="15104" width="12.125" style="396"/>
    <col min="15105" max="15105" width="21.625" style="396" customWidth="1"/>
    <col min="15106" max="15106" width="73.5" style="396" customWidth="1"/>
    <col min="15107" max="15107" width="5" style="396" customWidth="1"/>
    <col min="15108" max="15108" width="7" style="396" customWidth="1"/>
    <col min="15109" max="15109" width="14.5" style="396" customWidth="1"/>
    <col min="15110" max="15110" width="15.875" style="396" customWidth="1"/>
    <col min="15111" max="15360" width="12.125" style="396"/>
    <col min="15361" max="15361" width="21.625" style="396" customWidth="1"/>
    <col min="15362" max="15362" width="73.5" style="396" customWidth="1"/>
    <col min="15363" max="15363" width="5" style="396" customWidth="1"/>
    <col min="15364" max="15364" width="7" style="396" customWidth="1"/>
    <col min="15365" max="15365" width="14.5" style="396" customWidth="1"/>
    <col min="15366" max="15366" width="15.875" style="396" customWidth="1"/>
    <col min="15367" max="15616" width="12.125" style="396"/>
    <col min="15617" max="15617" width="21.625" style="396" customWidth="1"/>
    <col min="15618" max="15618" width="73.5" style="396" customWidth="1"/>
    <col min="15619" max="15619" width="5" style="396" customWidth="1"/>
    <col min="15620" max="15620" width="7" style="396" customWidth="1"/>
    <col min="15621" max="15621" width="14.5" style="396" customWidth="1"/>
    <col min="15622" max="15622" width="15.875" style="396" customWidth="1"/>
    <col min="15623" max="15872" width="12.125" style="396"/>
    <col min="15873" max="15873" width="21.625" style="396" customWidth="1"/>
    <col min="15874" max="15874" width="73.5" style="396" customWidth="1"/>
    <col min="15875" max="15875" width="5" style="396" customWidth="1"/>
    <col min="15876" max="15876" width="7" style="396" customWidth="1"/>
    <col min="15877" max="15877" width="14.5" style="396" customWidth="1"/>
    <col min="15878" max="15878" width="15.875" style="396" customWidth="1"/>
    <col min="15879" max="16128" width="12.125" style="396"/>
    <col min="16129" max="16129" width="21.625" style="396" customWidth="1"/>
    <col min="16130" max="16130" width="73.5" style="396" customWidth="1"/>
    <col min="16131" max="16131" width="5" style="396" customWidth="1"/>
    <col min="16132" max="16132" width="7" style="396" customWidth="1"/>
    <col min="16133" max="16133" width="14.5" style="396" customWidth="1"/>
    <col min="16134" max="16134" width="15.875" style="396" customWidth="1"/>
    <col min="16135" max="16384" width="12.125" style="396"/>
  </cols>
  <sheetData>
    <row r="1" spans="1:6" ht="14.15" customHeight="1">
      <c r="A1" s="394" t="s">
        <v>1094</v>
      </c>
      <c r="B1" s="394" t="s">
        <v>1095</v>
      </c>
      <c r="C1" s="394" t="s">
        <v>110</v>
      </c>
      <c r="D1" s="394" t="s">
        <v>1096</v>
      </c>
      <c r="E1" s="395" t="s">
        <v>1097</v>
      </c>
      <c r="F1" s="395" t="s">
        <v>633</v>
      </c>
    </row>
    <row r="2" spans="1:6" ht="14.15" customHeight="1">
      <c r="A2" s="397" t="s">
        <v>1098</v>
      </c>
      <c r="B2" s="398" t="s">
        <v>1099</v>
      </c>
      <c r="C2" s="399" t="s">
        <v>722</v>
      </c>
      <c r="D2" s="400">
        <v>3</v>
      </c>
      <c r="E2" s="401"/>
      <c r="F2" s="401">
        <f t="shared" ref="F2:F13" si="0">D2*E2</f>
        <v>0</v>
      </c>
    </row>
    <row r="3" spans="1:6" ht="14.15" customHeight="1">
      <c r="A3" s="397" t="s">
        <v>1100</v>
      </c>
      <c r="B3" s="398" t="s">
        <v>1101</v>
      </c>
      <c r="C3" s="399" t="s">
        <v>722</v>
      </c>
      <c r="D3" s="400">
        <v>2</v>
      </c>
      <c r="E3" s="401"/>
      <c r="F3" s="401">
        <f t="shared" si="0"/>
        <v>0</v>
      </c>
    </row>
    <row r="4" spans="1:6" ht="22.25" customHeight="1">
      <c r="A4" s="397" t="s">
        <v>1100</v>
      </c>
      <c r="B4" s="398" t="s">
        <v>1102</v>
      </c>
      <c r="C4" s="399" t="s">
        <v>722</v>
      </c>
      <c r="D4" s="400">
        <v>1</v>
      </c>
      <c r="E4" s="401"/>
      <c r="F4" s="401">
        <f t="shared" si="0"/>
        <v>0</v>
      </c>
    </row>
    <row r="5" spans="1:6" ht="14.15" customHeight="1">
      <c r="A5" s="402">
        <v>42736</v>
      </c>
      <c r="B5" s="398" t="s">
        <v>1103</v>
      </c>
      <c r="C5" s="399" t="s">
        <v>722</v>
      </c>
      <c r="D5" s="400">
        <v>1</v>
      </c>
      <c r="E5" s="401"/>
      <c r="F5" s="401">
        <f t="shared" si="0"/>
        <v>0</v>
      </c>
    </row>
    <row r="6" spans="1:6" ht="14.15" customHeight="1">
      <c r="A6" s="402">
        <v>42737</v>
      </c>
      <c r="B6" s="398" t="s">
        <v>1104</v>
      </c>
      <c r="C6" s="399" t="s">
        <v>722</v>
      </c>
      <c r="D6" s="400">
        <v>1</v>
      </c>
      <c r="E6" s="401"/>
      <c r="F6" s="401">
        <f t="shared" si="0"/>
        <v>0</v>
      </c>
    </row>
    <row r="7" spans="1:6" ht="14.15" customHeight="1">
      <c r="A7" s="397" t="s">
        <v>4</v>
      </c>
      <c r="B7" s="398" t="s">
        <v>1105</v>
      </c>
      <c r="C7" s="399" t="s">
        <v>722</v>
      </c>
      <c r="D7" s="400">
        <v>0</v>
      </c>
      <c r="E7" s="401"/>
      <c r="F7" s="401"/>
    </row>
    <row r="8" spans="1:6" ht="14.15" customHeight="1">
      <c r="A8" s="403" t="s">
        <v>1106</v>
      </c>
      <c r="B8" s="398" t="s">
        <v>1107</v>
      </c>
      <c r="C8" s="399" t="s">
        <v>722</v>
      </c>
      <c r="D8" s="400">
        <v>3</v>
      </c>
      <c r="E8" s="401"/>
      <c r="F8" s="401">
        <f t="shared" si="0"/>
        <v>0</v>
      </c>
    </row>
    <row r="9" spans="1:6" ht="14.15" customHeight="1">
      <c r="A9" s="403"/>
      <c r="B9" s="398" t="s">
        <v>1108</v>
      </c>
      <c r="C9" s="399" t="s">
        <v>722</v>
      </c>
      <c r="D9" s="400">
        <v>5</v>
      </c>
      <c r="E9" s="401"/>
      <c r="F9" s="401">
        <f t="shared" si="0"/>
        <v>0</v>
      </c>
    </row>
    <row r="10" spans="1:6" ht="14.15" customHeight="1">
      <c r="A10" s="397" t="s">
        <v>1109</v>
      </c>
      <c r="B10" s="398" t="s">
        <v>1110</v>
      </c>
      <c r="C10" s="399" t="s">
        <v>722</v>
      </c>
      <c r="D10" s="400">
        <v>1</v>
      </c>
      <c r="E10" s="401"/>
      <c r="F10" s="401">
        <f t="shared" si="0"/>
        <v>0</v>
      </c>
    </row>
    <row r="11" spans="1:6" ht="14.15" customHeight="1">
      <c r="A11" s="397" t="s">
        <v>1111</v>
      </c>
      <c r="B11" s="398" t="s">
        <v>1112</v>
      </c>
      <c r="C11" s="399" t="s">
        <v>722</v>
      </c>
      <c r="D11" s="400">
        <v>1</v>
      </c>
      <c r="E11" s="401"/>
      <c r="F11" s="401">
        <f t="shared" si="0"/>
        <v>0</v>
      </c>
    </row>
    <row r="12" spans="1:6" ht="14.15" customHeight="1">
      <c r="A12" s="396"/>
      <c r="B12" s="398" t="s">
        <v>1113</v>
      </c>
      <c r="C12" s="399" t="s">
        <v>722</v>
      </c>
      <c r="D12" s="400">
        <v>1</v>
      </c>
      <c r="E12" s="401"/>
      <c r="F12" s="401">
        <f t="shared" si="0"/>
        <v>0</v>
      </c>
    </row>
    <row r="13" spans="1:6" ht="20">
      <c r="A13" s="397" t="s">
        <v>1114</v>
      </c>
      <c r="B13" s="398" t="s">
        <v>1115</v>
      </c>
      <c r="C13" s="399" t="s">
        <v>722</v>
      </c>
      <c r="D13" s="400">
        <v>1</v>
      </c>
      <c r="E13" s="401"/>
      <c r="F13" s="401">
        <f t="shared" si="0"/>
        <v>0</v>
      </c>
    </row>
    <row r="14" spans="1:6" ht="14.15" customHeight="1">
      <c r="A14" s="396"/>
      <c r="B14" s="398"/>
      <c r="C14" s="399"/>
      <c r="D14" s="400"/>
      <c r="E14" s="401"/>
      <c r="F14" s="401"/>
    </row>
    <row r="15" spans="1:6" ht="14.15" customHeight="1">
      <c r="A15" s="404"/>
      <c r="B15" s="394" t="s">
        <v>1116</v>
      </c>
    </row>
    <row r="16" spans="1:6" ht="14.15" customHeight="1">
      <c r="A16" s="408" t="s">
        <v>1117</v>
      </c>
      <c r="B16" s="409" t="s">
        <v>1118</v>
      </c>
      <c r="C16" s="399" t="s">
        <v>722</v>
      </c>
      <c r="D16" s="400">
        <v>1</v>
      </c>
      <c r="E16" s="401"/>
      <c r="F16" s="401">
        <f t="shared" ref="F16:F23" si="1">D16*E16</f>
        <v>0</v>
      </c>
    </row>
    <row r="17" spans="1:7" ht="14.15" customHeight="1">
      <c r="A17" s="408" t="s">
        <v>1117</v>
      </c>
      <c r="B17" s="409" t="s">
        <v>1119</v>
      </c>
      <c r="C17" s="399" t="s">
        <v>722</v>
      </c>
      <c r="D17" s="400">
        <v>1</v>
      </c>
      <c r="E17" s="401"/>
      <c r="F17" s="401">
        <f t="shared" si="1"/>
        <v>0</v>
      </c>
    </row>
    <row r="18" spans="1:7" ht="14.15" customHeight="1">
      <c r="A18" s="394" t="s">
        <v>1120</v>
      </c>
      <c r="B18" s="398" t="s">
        <v>1121</v>
      </c>
      <c r="C18" s="399" t="s">
        <v>722</v>
      </c>
      <c r="D18" s="400">
        <v>2</v>
      </c>
      <c r="E18" s="401"/>
      <c r="F18" s="401">
        <f>D18*E18</f>
        <v>0</v>
      </c>
    </row>
    <row r="19" spans="1:7" ht="14.15" customHeight="1">
      <c r="A19" s="394" t="s">
        <v>1122</v>
      </c>
      <c r="B19" s="410" t="s">
        <v>1123</v>
      </c>
      <c r="C19" s="399" t="s">
        <v>722</v>
      </c>
      <c r="D19" s="400">
        <v>1</v>
      </c>
      <c r="E19" s="401"/>
      <c r="F19" s="411">
        <f>D19*E19</f>
        <v>0</v>
      </c>
    </row>
    <row r="20" spans="1:7" ht="14.15" customHeight="1">
      <c r="A20" s="408" t="s">
        <v>1124</v>
      </c>
      <c r="B20" s="409" t="s">
        <v>1125</v>
      </c>
      <c r="C20" s="399" t="s">
        <v>722</v>
      </c>
      <c r="D20" s="400">
        <v>1</v>
      </c>
      <c r="E20" s="401"/>
      <c r="F20" s="401">
        <f t="shared" si="1"/>
        <v>0</v>
      </c>
    </row>
    <row r="21" spans="1:7" ht="14.15" customHeight="1">
      <c r="A21" s="412" t="s">
        <v>1126</v>
      </c>
      <c r="B21" s="409" t="s">
        <v>1127</v>
      </c>
      <c r="C21" s="399" t="s">
        <v>722</v>
      </c>
      <c r="D21" s="400">
        <v>1</v>
      </c>
      <c r="E21" s="401"/>
      <c r="F21" s="401">
        <f>D21*E21</f>
        <v>0</v>
      </c>
    </row>
    <row r="22" spans="1:7" ht="14.15" customHeight="1">
      <c r="A22" s="412" t="s">
        <v>1128</v>
      </c>
      <c r="B22" s="409" t="s">
        <v>1129</v>
      </c>
      <c r="C22" s="399" t="s">
        <v>722</v>
      </c>
      <c r="D22" s="400">
        <v>1</v>
      </c>
      <c r="E22" s="401"/>
      <c r="F22" s="401">
        <f t="shared" si="1"/>
        <v>0</v>
      </c>
    </row>
    <row r="23" spans="1:7" ht="14.15" customHeight="1">
      <c r="A23" s="412" t="s">
        <v>1130</v>
      </c>
      <c r="B23" s="409" t="s">
        <v>1131</v>
      </c>
      <c r="C23" s="399" t="s">
        <v>722</v>
      </c>
      <c r="D23" s="400">
        <v>1</v>
      </c>
      <c r="E23" s="401"/>
      <c r="F23" s="401">
        <f t="shared" si="1"/>
        <v>0</v>
      </c>
    </row>
    <row r="24" spans="1:7" ht="14.15" customHeight="1">
      <c r="A24" s="397" t="s">
        <v>1132</v>
      </c>
      <c r="B24" s="398" t="s">
        <v>1133</v>
      </c>
      <c r="C24" s="399" t="s">
        <v>722</v>
      </c>
      <c r="D24" s="400">
        <v>0</v>
      </c>
      <c r="E24" s="401"/>
      <c r="F24" s="401"/>
    </row>
    <row r="25" spans="1:7" ht="14.15" customHeight="1">
      <c r="A25" s="397" t="s">
        <v>1134</v>
      </c>
      <c r="B25" s="398" t="s">
        <v>1135</v>
      </c>
      <c r="C25" s="399" t="s">
        <v>722</v>
      </c>
      <c r="D25" s="400">
        <v>1</v>
      </c>
      <c r="E25" s="401"/>
      <c r="F25" s="401">
        <f t="shared" ref="F25:F31" si="2">D25*E25</f>
        <v>0</v>
      </c>
    </row>
    <row r="26" spans="1:7" ht="14.15" customHeight="1">
      <c r="A26" s="397" t="s">
        <v>1134</v>
      </c>
      <c r="B26" s="398" t="s">
        <v>1136</v>
      </c>
      <c r="C26" s="399" t="s">
        <v>722</v>
      </c>
      <c r="D26" s="400">
        <v>1</v>
      </c>
      <c r="E26" s="401"/>
      <c r="F26" s="401">
        <f t="shared" si="2"/>
        <v>0</v>
      </c>
    </row>
    <row r="27" spans="1:7" ht="14.15" customHeight="1">
      <c r="A27" s="397" t="s">
        <v>1134</v>
      </c>
      <c r="B27" s="398" t="s">
        <v>1137</v>
      </c>
      <c r="C27" s="399" t="s">
        <v>722</v>
      </c>
      <c r="D27" s="400">
        <v>2</v>
      </c>
      <c r="E27" s="401"/>
      <c r="F27" s="401">
        <f t="shared" si="2"/>
        <v>0</v>
      </c>
    </row>
    <row r="28" spans="1:7" ht="14.15" customHeight="1">
      <c r="A28" s="413">
        <v>42768</v>
      </c>
      <c r="B28" s="414" t="s">
        <v>1138</v>
      </c>
      <c r="C28" s="415" t="s">
        <v>722</v>
      </c>
      <c r="D28" s="400">
        <v>1</v>
      </c>
      <c r="E28" s="401"/>
      <c r="F28" s="401">
        <f t="shared" si="2"/>
        <v>0</v>
      </c>
    </row>
    <row r="29" spans="1:7" ht="14.15" customHeight="1">
      <c r="A29" s="403" t="s">
        <v>1139</v>
      </c>
      <c r="B29" s="398" t="s">
        <v>1140</v>
      </c>
      <c r="C29" s="399" t="s">
        <v>722</v>
      </c>
      <c r="D29" s="400">
        <v>2</v>
      </c>
      <c r="E29" s="401"/>
      <c r="F29" s="401">
        <f>D29*E29</f>
        <v>0</v>
      </c>
      <c r="G29" s="416"/>
    </row>
    <row r="30" spans="1:7" ht="14.15" customHeight="1">
      <c r="A30" s="403" t="s">
        <v>1139</v>
      </c>
      <c r="B30" s="398" t="s">
        <v>1141</v>
      </c>
      <c r="C30" s="399" t="s">
        <v>722</v>
      </c>
      <c r="D30" s="400">
        <v>2</v>
      </c>
      <c r="E30" s="401"/>
      <c r="F30" s="401">
        <f>D30*E30</f>
        <v>0</v>
      </c>
    </row>
    <row r="31" spans="1:7" ht="14.15" customHeight="1">
      <c r="A31" s="403" t="s">
        <v>1142</v>
      </c>
      <c r="B31" s="398" t="s">
        <v>1143</v>
      </c>
      <c r="C31" s="399" t="s">
        <v>722</v>
      </c>
      <c r="D31" s="400">
        <v>2</v>
      </c>
      <c r="E31" s="401"/>
      <c r="F31" s="401">
        <f t="shared" si="2"/>
        <v>0</v>
      </c>
    </row>
    <row r="32" spans="1:7" ht="14.15" customHeight="1">
      <c r="A32" s="403" t="s">
        <v>1142</v>
      </c>
      <c r="B32" s="398" t="s">
        <v>1144</v>
      </c>
      <c r="C32" s="399" t="s">
        <v>722</v>
      </c>
      <c r="D32" s="400">
        <v>2</v>
      </c>
      <c r="E32" s="401"/>
      <c r="F32" s="401">
        <f>D32*E32</f>
        <v>0</v>
      </c>
    </row>
    <row r="33" spans="1:6" ht="14.15" customHeight="1">
      <c r="A33" s="403" t="s">
        <v>1145</v>
      </c>
      <c r="B33" s="398" t="s">
        <v>1146</v>
      </c>
      <c r="C33" s="399" t="s">
        <v>722</v>
      </c>
      <c r="D33" s="400">
        <v>1</v>
      </c>
      <c r="E33" s="401"/>
      <c r="F33" s="401">
        <f>D33*E33</f>
        <v>0</v>
      </c>
    </row>
    <row r="34" spans="1:6" ht="14.15" customHeight="1">
      <c r="A34" s="403" t="s">
        <v>1145</v>
      </c>
      <c r="B34" s="398" t="s">
        <v>1144</v>
      </c>
      <c r="C34" s="399" t="s">
        <v>722</v>
      </c>
      <c r="D34" s="400">
        <v>1</v>
      </c>
      <c r="E34" s="401"/>
      <c r="F34" s="401">
        <f>D34*E34</f>
        <v>0</v>
      </c>
    </row>
    <row r="35" spans="1:6" ht="14.15" customHeight="1">
      <c r="A35" s="403" t="s">
        <v>1147</v>
      </c>
      <c r="B35" s="398" t="s">
        <v>1148</v>
      </c>
      <c r="C35" s="399" t="s">
        <v>722</v>
      </c>
      <c r="D35" s="400">
        <v>1</v>
      </c>
      <c r="E35" s="401"/>
      <c r="F35" s="401">
        <f>D35*E35</f>
        <v>0</v>
      </c>
    </row>
    <row r="36" spans="1:6" ht="14.15" customHeight="1">
      <c r="A36" s="403" t="s">
        <v>1147</v>
      </c>
      <c r="B36" s="398" t="s">
        <v>1144</v>
      </c>
      <c r="C36" s="399" t="s">
        <v>722</v>
      </c>
      <c r="D36" s="400">
        <v>1</v>
      </c>
      <c r="E36" s="401"/>
      <c r="F36" s="401">
        <f>D36*E36</f>
        <v>0</v>
      </c>
    </row>
    <row r="37" spans="1:6" ht="14.15" customHeight="1">
      <c r="A37" s="403"/>
      <c r="B37" s="398"/>
      <c r="C37" s="399"/>
      <c r="D37" s="400"/>
      <c r="E37" s="401"/>
      <c r="F37" s="401"/>
    </row>
    <row r="38" spans="1:6" ht="14.15" customHeight="1">
      <c r="A38" s="394"/>
      <c r="B38" s="394" t="s">
        <v>1149</v>
      </c>
      <c r="C38" s="394"/>
      <c r="D38" s="394"/>
      <c r="E38" s="395"/>
      <c r="F38" s="395"/>
    </row>
    <row r="39" spans="1:6" ht="14.15" customHeight="1">
      <c r="A39" s="394" t="s">
        <v>1150</v>
      </c>
      <c r="B39" s="409" t="s">
        <v>1151</v>
      </c>
      <c r="C39" s="417" t="s">
        <v>722</v>
      </c>
      <c r="D39" s="400">
        <v>1</v>
      </c>
      <c r="E39" s="401"/>
      <c r="F39" s="401">
        <f t="shared" ref="F39:F62" si="3">D39*E39</f>
        <v>0</v>
      </c>
    </row>
    <row r="40" spans="1:6" ht="14.15" customHeight="1">
      <c r="A40" s="418" t="s">
        <v>1152</v>
      </c>
      <c r="B40" s="398" t="s">
        <v>1153</v>
      </c>
      <c r="C40" s="417" t="s">
        <v>722</v>
      </c>
      <c r="D40" s="400">
        <v>1</v>
      </c>
      <c r="E40" s="401"/>
      <c r="F40" s="401">
        <f t="shared" si="3"/>
        <v>0</v>
      </c>
    </row>
    <row r="41" spans="1:6" ht="14.15" customHeight="1">
      <c r="A41" s="418" t="s">
        <v>1152</v>
      </c>
      <c r="B41" s="398" t="s">
        <v>1154</v>
      </c>
      <c r="C41" s="417" t="s">
        <v>722</v>
      </c>
      <c r="D41" s="400">
        <v>1</v>
      </c>
      <c r="E41" s="401"/>
      <c r="F41" s="401">
        <f t="shared" si="3"/>
        <v>0</v>
      </c>
    </row>
    <row r="42" spans="1:6" ht="14.15" customHeight="1">
      <c r="A42" s="394" t="s">
        <v>1155</v>
      </c>
      <c r="B42" s="409" t="s">
        <v>1156</v>
      </c>
      <c r="C42" s="417" t="s">
        <v>722</v>
      </c>
      <c r="D42" s="400">
        <v>1</v>
      </c>
      <c r="E42" s="401"/>
      <c r="F42" s="401">
        <f t="shared" si="3"/>
        <v>0</v>
      </c>
    </row>
    <row r="43" spans="1:6" ht="14.15" customHeight="1">
      <c r="A43" s="394" t="s">
        <v>1157</v>
      </c>
      <c r="B43" s="409" t="s">
        <v>1158</v>
      </c>
      <c r="C43" s="417" t="s">
        <v>722</v>
      </c>
      <c r="D43" s="400">
        <v>1</v>
      </c>
      <c r="E43" s="401"/>
      <c r="F43" s="401">
        <f t="shared" si="3"/>
        <v>0</v>
      </c>
    </row>
    <row r="44" spans="1:6" ht="14.15" customHeight="1">
      <c r="A44" s="394" t="s">
        <v>1159</v>
      </c>
      <c r="B44" s="409" t="s">
        <v>1160</v>
      </c>
      <c r="C44" s="417" t="s">
        <v>722</v>
      </c>
      <c r="D44" s="400">
        <v>1</v>
      </c>
      <c r="E44" s="401"/>
      <c r="F44" s="401">
        <f t="shared" si="3"/>
        <v>0</v>
      </c>
    </row>
    <row r="45" spans="1:6" ht="14.15" customHeight="1">
      <c r="A45" s="394" t="s">
        <v>1161</v>
      </c>
      <c r="B45" s="409" t="s">
        <v>1162</v>
      </c>
      <c r="C45" s="417" t="s">
        <v>722</v>
      </c>
      <c r="D45" s="400">
        <v>1</v>
      </c>
      <c r="E45" s="401"/>
      <c r="F45" s="401">
        <f>D45*E45</f>
        <v>0</v>
      </c>
    </row>
    <row r="46" spans="1:6" ht="14.15" customHeight="1">
      <c r="A46" s="394" t="s">
        <v>1163</v>
      </c>
      <c r="B46" s="409" t="s">
        <v>1164</v>
      </c>
      <c r="C46" s="417" t="s">
        <v>722</v>
      </c>
      <c r="D46" s="400">
        <v>8</v>
      </c>
      <c r="E46" s="401"/>
      <c r="F46" s="401">
        <f t="shared" si="3"/>
        <v>0</v>
      </c>
    </row>
    <row r="47" spans="1:6" ht="14.15" customHeight="1">
      <c r="A47" s="394" t="s">
        <v>1165</v>
      </c>
      <c r="B47" s="409" t="s">
        <v>1166</v>
      </c>
      <c r="C47" s="417" t="s">
        <v>722</v>
      </c>
      <c r="D47" s="400">
        <v>1</v>
      </c>
      <c r="E47" s="401"/>
      <c r="F47" s="401">
        <f t="shared" si="3"/>
        <v>0</v>
      </c>
    </row>
    <row r="48" spans="1:6" ht="14.15" customHeight="1">
      <c r="A48" s="408" t="s">
        <v>1167</v>
      </c>
      <c r="B48" s="409" t="s">
        <v>1168</v>
      </c>
      <c r="C48" s="417" t="s">
        <v>722</v>
      </c>
      <c r="D48" s="400">
        <v>6</v>
      </c>
      <c r="E48" s="401"/>
      <c r="F48" s="401">
        <f t="shared" si="3"/>
        <v>0</v>
      </c>
    </row>
    <row r="49" spans="1:6" ht="14.15" customHeight="1">
      <c r="A49" s="394" t="s">
        <v>1169</v>
      </c>
      <c r="B49" s="409" t="s">
        <v>1170</v>
      </c>
      <c r="C49" s="417" t="s">
        <v>722</v>
      </c>
      <c r="D49" s="400">
        <v>5</v>
      </c>
      <c r="E49" s="401"/>
      <c r="F49" s="401">
        <f t="shared" si="3"/>
        <v>0</v>
      </c>
    </row>
    <row r="50" spans="1:6" ht="14.15" customHeight="1">
      <c r="A50" s="419" t="s">
        <v>1171</v>
      </c>
      <c r="B50" s="409" t="s">
        <v>1172</v>
      </c>
      <c r="C50" s="417" t="s">
        <v>722</v>
      </c>
      <c r="D50" s="400">
        <v>6</v>
      </c>
      <c r="E50" s="401"/>
      <c r="F50" s="401">
        <f t="shared" si="3"/>
        <v>0</v>
      </c>
    </row>
    <row r="51" spans="1:6" ht="14.15" customHeight="1">
      <c r="A51" s="419" t="s">
        <v>1173</v>
      </c>
      <c r="B51" s="409" t="s">
        <v>1174</v>
      </c>
      <c r="C51" s="417" t="s">
        <v>722</v>
      </c>
      <c r="D51" s="400">
        <v>4</v>
      </c>
      <c r="E51" s="401"/>
      <c r="F51" s="401">
        <f t="shared" si="3"/>
        <v>0</v>
      </c>
    </row>
    <row r="52" spans="1:6" ht="14.15" customHeight="1">
      <c r="A52" s="394" t="s">
        <v>1175</v>
      </c>
      <c r="B52" s="409" t="s">
        <v>1176</v>
      </c>
      <c r="C52" s="417" t="s">
        <v>722</v>
      </c>
      <c r="D52" s="400">
        <v>5</v>
      </c>
      <c r="E52" s="401"/>
      <c r="F52" s="401">
        <f t="shared" si="3"/>
        <v>0</v>
      </c>
    </row>
    <row r="53" spans="1:6" ht="14.15" customHeight="1">
      <c r="A53" s="419" t="s">
        <v>1177</v>
      </c>
      <c r="B53" s="409" t="s">
        <v>1178</v>
      </c>
      <c r="C53" s="417" t="s">
        <v>722</v>
      </c>
      <c r="D53" s="400">
        <v>2</v>
      </c>
      <c r="E53" s="401"/>
      <c r="F53" s="401">
        <f t="shared" si="3"/>
        <v>0</v>
      </c>
    </row>
    <row r="54" spans="1:6" ht="14.15" customHeight="1">
      <c r="A54" s="419" t="s">
        <v>1179</v>
      </c>
      <c r="B54" s="409" t="s">
        <v>1180</v>
      </c>
      <c r="C54" s="417" t="s">
        <v>722</v>
      </c>
      <c r="D54" s="400">
        <v>1</v>
      </c>
      <c r="E54" s="401"/>
      <c r="F54" s="401">
        <f t="shared" si="3"/>
        <v>0</v>
      </c>
    </row>
    <row r="55" spans="1:6" ht="14.15" customHeight="1">
      <c r="A55" s="419" t="s">
        <v>1181</v>
      </c>
      <c r="B55" s="409" t="s">
        <v>1182</v>
      </c>
      <c r="C55" s="417" t="s">
        <v>722</v>
      </c>
      <c r="D55" s="400">
        <v>1</v>
      </c>
      <c r="E55" s="401"/>
      <c r="F55" s="401">
        <f t="shared" si="3"/>
        <v>0</v>
      </c>
    </row>
    <row r="56" spans="1:6" ht="14.15" customHeight="1">
      <c r="A56" s="420" t="s">
        <v>1183</v>
      </c>
      <c r="B56" s="421" t="s">
        <v>1184</v>
      </c>
      <c r="C56" s="394" t="s">
        <v>722</v>
      </c>
      <c r="D56" s="394">
        <v>1</v>
      </c>
      <c r="E56" s="401"/>
      <c r="F56" s="401">
        <f t="shared" si="3"/>
        <v>0</v>
      </c>
    </row>
    <row r="57" spans="1:6" ht="28" customHeight="1">
      <c r="A57" s="394" t="s">
        <v>1185</v>
      </c>
      <c r="B57" s="409" t="s">
        <v>1186</v>
      </c>
      <c r="C57" s="417" t="s">
        <v>722</v>
      </c>
      <c r="D57" s="400">
        <v>14</v>
      </c>
      <c r="E57" s="401"/>
      <c r="F57" s="401">
        <f t="shared" si="3"/>
        <v>0</v>
      </c>
    </row>
    <row r="58" spans="1:6" ht="14.15" customHeight="1">
      <c r="A58" s="394" t="s">
        <v>1187</v>
      </c>
      <c r="B58" s="409" t="s">
        <v>1188</v>
      </c>
      <c r="C58" s="417" t="s">
        <v>722</v>
      </c>
      <c r="D58" s="400">
        <v>3</v>
      </c>
      <c r="E58" s="401"/>
      <c r="F58" s="401">
        <f t="shared" si="3"/>
        <v>0</v>
      </c>
    </row>
    <row r="59" spans="1:6" ht="14.15" customHeight="1">
      <c r="A59" s="394"/>
      <c r="B59" s="409" t="s">
        <v>1189</v>
      </c>
      <c r="C59" s="417" t="s">
        <v>722</v>
      </c>
      <c r="D59" s="400">
        <v>1</v>
      </c>
      <c r="E59" s="401"/>
      <c r="F59" s="401">
        <f t="shared" si="3"/>
        <v>0</v>
      </c>
    </row>
    <row r="60" spans="1:6" ht="14.15" customHeight="1">
      <c r="A60" s="394"/>
      <c r="B60" s="409" t="s">
        <v>1190</v>
      </c>
      <c r="C60" s="417" t="s">
        <v>722</v>
      </c>
      <c r="D60" s="400">
        <v>1</v>
      </c>
      <c r="E60" s="401"/>
      <c r="F60" s="401">
        <f t="shared" si="3"/>
        <v>0</v>
      </c>
    </row>
    <row r="61" spans="1:6" ht="14.15" customHeight="1">
      <c r="B61" s="409" t="s">
        <v>1191</v>
      </c>
      <c r="C61" s="417" t="s">
        <v>722</v>
      </c>
      <c r="D61" s="400">
        <v>1</v>
      </c>
      <c r="E61" s="401"/>
      <c r="F61" s="401">
        <f t="shared" si="3"/>
        <v>0</v>
      </c>
    </row>
    <row r="62" spans="1:6" ht="14.15" customHeight="1">
      <c r="B62" s="398" t="s">
        <v>1192</v>
      </c>
      <c r="C62" s="417" t="s">
        <v>239</v>
      </c>
      <c r="D62" s="400">
        <v>1</v>
      </c>
      <c r="E62" s="401"/>
      <c r="F62" s="401">
        <f t="shared" si="3"/>
        <v>0</v>
      </c>
    </row>
    <row r="63" spans="1:6" ht="14.15" customHeight="1">
      <c r="A63" s="403"/>
      <c r="B63" s="398"/>
      <c r="C63" s="399"/>
      <c r="D63" s="400"/>
      <c r="E63" s="401"/>
      <c r="F63" s="401"/>
    </row>
    <row r="64" spans="1:6" ht="13" customHeight="1">
      <c r="A64" s="394" t="s">
        <v>1094</v>
      </c>
      <c r="B64" s="394" t="s">
        <v>1193</v>
      </c>
      <c r="C64" s="394" t="s">
        <v>110</v>
      </c>
      <c r="D64" s="394" t="s">
        <v>1096</v>
      </c>
      <c r="E64" s="395"/>
      <c r="F64" s="395" t="s">
        <v>633</v>
      </c>
    </row>
    <row r="65" spans="1:6" ht="13" customHeight="1">
      <c r="A65" s="394" t="s">
        <v>1194</v>
      </c>
      <c r="B65" s="409" t="s">
        <v>1195</v>
      </c>
      <c r="C65" s="417" t="s">
        <v>233</v>
      </c>
      <c r="D65" s="400">
        <v>40</v>
      </c>
      <c r="E65" s="401"/>
      <c r="F65" s="401">
        <f t="shared" ref="F65:F70" si="4">D65*E65</f>
        <v>0</v>
      </c>
    </row>
    <row r="66" spans="1:6" ht="13" customHeight="1">
      <c r="A66" s="394" t="s">
        <v>1196</v>
      </c>
      <c r="B66" s="409" t="s">
        <v>1197</v>
      </c>
      <c r="C66" s="417" t="s">
        <v>233</v>
      </c>
      <c r="D66" s="400">
        <v>15</v>
      </c>
      <c r="E66" s="401"/>
      <c r="F66" s="401">
        <f t="shared" si="4"/>
        <v>0</v>
      </c>
    </row>
    <row r="67" spans="1:6" ht="13" customHeight="1">
      <c r="A67" s="394" t="s">
        <v>1198</v>
      </c>
      <c r="B67" s="409" t="s">
        <v>1199</v>
      </c>
      <c r="C67" s="417" t="s">
        <v>233</v>
      </c>
      <c r="D67" s="400">
        <v>15</v>
      </c>
      <c r="E67" s="401"/>
      <c r="F67" s="401">
        <f t="shared" si="4"/>
        <v>0</v>
      </c>
    </row>
    <row r="68" spans="1:6" ht="13" customHeight="1">
      <c r="A68" s="394" t="s">
        <v>1200</v>
      </c>
      <c r="B68" s="409" t="s">
        <v>1201</v>
      </c>
      <c r="C68" s="417" t="s">
        <v>233</v>
      </c>
      <c r="D68" s="400">
        <v>20</v>
      </c>
      <c r="E68" s="401"/>
      <c r="F68" s="401">
        <f t="shared" si="4"/>
        <v>0</v>
      </c>
    </row>
    <row r="69" spans="1:6" ht="13" customHeight="1">
      <c r="A69" s="394" t="s">
        <v>1202</v>
      </c>
      <c r="B69" s="409" t="s">
        <v>1203</v>
      </c>
      <c r="C69" s="417" t="s">
        <v>233</v>
      </c>
      <c r="D69" s="400">
        <v>25</v>
      </c>
      <c r="E69" s="401"/>
      <c r="F69" s="401">
        <f t="shared" si="4"/>
        <v>0</v>
      </c>
    </row>
    <row r="70" spans="1:6" ht="13" customHeight="1">
      <c r="A70" s="394" t="s">
        <v>1204</v>
      </c>
      <c r="B70" s="409" t="s">
        <v>1205</v>
      </c>
      <c r="C70" s="417" t="s">
        <v>233</v>
      </c>
      <c r="D70" s="400">
        <v>10</v>
      </c>
      <c r="E70" s="401"/>
      <c r="F70" s="401">
        <f t="shared" si="4"/>
        <v>0</v>
      </c>
    </row>
    <row r="71" spans="1:6" ht="13" customHeight="1">
      <c r="A71" s="394" t="s">
        <v>1206</v>
      </c>
      <c r="B71" s="409" t="s">
        <v>1207</v>
      </c>
      <c r="C71" s="417" t="s">
        <v>233</v>
      </c>
      <c r="D71" s="400">
        <v>15</v>
      </c>
      <c r="E71" s="401"/>
      <c r="F71" s="401">
        <f>D71*E71</f>
        <v>0</v>
      </c>
    </row>
    <row r="72" spans="1:6" ht="13" customHeight="1">
      <c r="A72" s="394" t="s">
        <v>1208</v>
      </c>
      <c r="B72" s="409" t="s">
        <v>1209</v>
      </c>
      <c r="C72" s="417" t="s">
        <v>233</v>
      </c>
      <c r="D72" s="400">
        <v>15</v>
      </c>
      <c r="E72" s="401"/>
      <c r="F72" s="401">
        <f>D72*E72</f>
        <v>0</v>
      </c>
    </row>
    <row r="73" spans="1:6" ht="13" customHeight="1">
      <c r="A73" s="394" t="s">
        <v>1210</v>
      </c>
      <c r="B73" s="409" t="s">
        <v>1211</v>
      </c>
      <c r="C73" s="417" t="s">
        <v>233</v>
      </c>
      <c r="D73" s="400">
        <v>15</v>
      </c>
      <c r="E73" s="401"/>
      <c r="F73" s="401">
        <f>D73*E73</f>
        <v>0</v>
      </c>
    </row>
    <row r="74" spans="1:6" ht="13" customHeight="1">
      <c r="A74" s="394" t="s">
        <v>1212</v>
      </c>
      <c r="B74" s="409" t="s">
        <v>1213</v>
      </c>
      <c r="C74" s="417" t="s">
        <v>233</v>
      </c>
      <c r="D74" s="400">
        <v>25</v>
      </c>
      <c r="E74" s="401"/>
      <c r="F74" s="401">
        <f>D74*E74</f>
        <v>0</v>
      </c>
    </row>
    <row r="75" spans="1:6" ht="13" customHeight="1">
      <c r="A75" s="394"/>
      <c r="B75" s="409"/>
      <c r="C75" s="417"/>
      <c r="D75" s="400"/>
      <c r="E75" s="401"/>
      <c r="F75" s="401"/>
    </row>
    <row r="76" spans="1:6" ht="13" customHeight="1">
      <c r="A76" s="394" t="s">
        <v>1214</v>
      </c>
      <c r="B76" s="409" t="s">
        <v>1215</v>
      </c>
      <c r="C76" s="417" t="s">
        <v>233</v>
      </c>
      <c r="D76" s="400">
        <v>25</v>
      </c>
      <c r="E76" s="401"/>
      <c r="F76" s="401">
        <f t="shared" ref="F76:F97" si="5">D76*E76</f>
        <v>0</v>
      </c>
    </row>
    <row r="77" spans="1:6" ht="13" customHeight="1">
      <c r="A77" s="394" t="s">
        <v>1216</v>
      </c>
      <c r="B77" s="409" t="s">
        <v>1217</v>
      </c>
      <c r="C77" s="417" t="s">
        <v>233</v>
      </c>
      <c r="D77" s="400">
        <v>8</v>
      </c>
      <c r="E77" s="401"/>
      <c r="F77" s="401">
        <f t="shared" si="5"/>
        <v>0</v>
      </c>
    </row>
    <row r="78" spans="1:6" ht="13" customHeight="1">
      <c r="A78" s="394" t="s">
        <v>1218</v>
      </c>
      <c r="B78" s="409" t="s">
        <v>1219</v>
      </c>
      <c r="C78" s="417" t="s">
        <v>233</v>
      </c>
      <c r="D78" s="400">
        <v>15</v>
      </c>
      <c r="E78" s="401"/>
      <c r="F78" s="401">
        <f t="shared" si="5"/>
        <v>0</v>
      </c>
    </row>
    <row r="79" spans="1:6" ht="13" customHeight="1">
      <c r="A79" s="394" t="s">
        <v>1220</v>
      </c>
      <c r="B79" s="409" t="s">
        <v>1221</v>
      </c>
      <c r="C79" s="417" t="s">
        <v>233</v>
      </c>
      <c r="D79" s="400">
        <v>15</v>
      </c>
      <c r="E79" s="401"/>
      <c r="F79" s="401">
        <f>D79*E79</f>
        <v>0</v>
      </c>
    </row>
    <row r="80" spans="1:6" ht="13" customHeight="1">
      <c r="A80" s="394" t="s">
        <v>1222</v>
      </c>
      <c r="B80" s="409" t="s">
        <v>1223</v>
      </c>
      <c r="C80" s="417" t="s">
        <v>233</v>
      </c>
      <c r="D80" s="400">
        <v>16</v>
      </c>
      <c r="E80" s="401"/>
      <c r="F80" s="401">
        <f t="shared" si="5"/>
        <v>0</v>
      </c>
    </row>
    <row r="81" spans="1:6" ht="13" customHeight="1">
      <c r="A81" s="394" t="s">
        <v>1224</v>
      </c>
      <c r="B81" s="409" t="s">
        <v>1225</v>
      </c>
      <c r="C81" s="417" t="s">
        <v>233</v>
      </c>
      <c r="D81" s="400">
        <v>16</v>
      </c>
      <c r="E81" s="401"/>
      <c r="F81" s="401">
        <f t="shared" si="5"/>
        <v>0</v>
      </c>
    </row>
    <row r="82" spans="1:6" ht="13" customHeight="1">
      <c r="A82" s="394" t="s">
        <v>1226</v>
      </c>
      <c r="B82" s="409" t="s">
        <v>1227</v>
      </c>
      <c r="C82" s="417" t="s">
        <v>233</v>
      </c>
      <c r="D82" s="400">
        <v>17</v>
      </c>
      <c r="E82" s="401"/>
      <c r="F82" s="401">
        <f t="shared" si="5"/>
        <v>0</v>
      </c>
    </row>
    <row r="83" spans="1:6" ht="13" customHeight="1">
      <c r="A83" s="394" t="s">
        <v>1228</v>
      </c>
      <c r="B83" s="409" t="s">
        <v>1229</v>
      </c>
      <c r="C83" s="417" t="s">
        <v>233</v>
      </c>
      <c r="D83" s="400">
        <v>17</v>
      </c>
      <c r="E83" s="401"/>
      <c r="F83" s="401">
        <f t="shared" si="5"/>
        <v>0</v>
      </c>
    </row>
    <row r="84" spans="1:6" ht="13" customHeight="1">
      <c r="A84" s="394" t="s">
        <v>1230</v>
      </c>
      <c r="B84" s="409" t="s">
        <v>1231</v>
      </c>
      <c r="C84" s="417" t="s">
        <v>233</v>
      </c>
      <c r="D84" s="400">
        <v>18</v>
      </c>
      <c r="E84" s="401"/>
      <c r="F84" s="401">
        <f t="shared" si="5"/>
        <v>0</v>
      </c>
    </row>
    <row r="85" spans="1:6" ht="13" customHeight="1">
      <c r="A85" s="394" t="s">
        <v>1232</v>
      </c>
      <c r="B85" s="409" t="s">
        <v>1233</v>
      </c>
      <c r="C85" s="417" t="s">
        <v>233</v>
      </c>
      <c r="D85" s="400">
        <v>18</v>
      </c>
      <c r="E85" s="401"/>
      <c r="F85" s="401">
        <f t="shared" si="5"/>
        <v>0</v>
      </c>
    </row>
    <row r="86" spans="1:6" ht="13" customHeight="1">
      <c r="A86" s="394" t="s">
        <v>1234</v>
      </c>
      <c r="B86" s="409" t="s">
        <v>1235</v>
      </c>
      <c r="C86" s="417" t="s">
        <v>233</v>
      </c>
      <c r="D86" s="400">
        <v>20</v>
      </c>
      <c r="E86" s="401"/>
      <c r="F86" s="401">
        <f t="shared" si="5"/>
        <v>0</v>
      </c>
    </row>
    <row r="87" spans="1:6" ht="13" customHeight="1">
      <c r="A87" s="394" t="s">
        <v>1236</v>
      </c>
      <c r="B87" s="409" t="s">
        <v>1237</v>
      </c>
      <c r="C87" s="417" t="s">
        <v>233</v>
      </c>
      <c r="D87" s="400">
        <v>20</v>
      </c>
      <c r="E87" s="401"/>
      <c r="F87" s="401">
        <f t="shared" si="5"/>
        <v>0</v>
      </c>
    </row>
    <row r="88" spans="1:6" ht="13" customHeight="1">
      <c r="A88" s="394" t="s">
        <v>1238</v>
      </c>
      <c r="B88" s="409" t="s">
        <v>1239</v>
      </c>
      <c r="C88" s="417" t="s">
        <v>233</v>
      </c>
      <c r="D88" s="400">
        <v>21</v>
      </c>
      <c r="E88" s="401"/>
      <c r="F88" s="401">
        <f t="shared" si="5"/>
        <v>0</v>
      </c>
    </row>
    <row r="89" spans="1:6" ht="13" customHeight="1">
      <c r="A89" s="394" t="s">
        <v>1240</v>
      </c>
      <c r="B89" s="409" t="s">
        <v>1241</v>
      </c>
      <c r="C89" s="417" t="s">
        <v>233</v>
      </c>
      <c r="D89" s="400">
        <v>21</v>
      </c>
      <c r="E89" s="401"/>
      <c r="F89" s="401">
        <f t="shared" si="5"/>
        <v>0</v>
      </c>
    </row>
    <row r="90" spans="1:6" ht="13" customHeight="1">
      <c r="A90" s="394" t="s">
        <v>1242</v>
      </c>
      <c r="B90" s="409" t="s">
        <v>1243</v>
      </c>
      <c r="C90" s="417" t="s">
        <v>233</v>
      </c>
      <c r="D90" s="400">
        <v>23</v>
      </c>
      <c r="E90" s="401"/>
      <c r="F90" s="401">
        <f t="shared" si="5"/>
        <v>0</v>
      </c>
    </row>
    <row r="91" spans="1:6" ht="13" customHeight="1">
      <c r="A91" s="394" t="s">
        <v>1244</v>
      </c>
      <c r="B91" s="409" t="s">
        <v>1245</v>
      </c>
      <c r="C91" s="417" t="s">
        <v>233</v>
      </c>
      <c r="D91" s="400">
        <v>23</v>
      </c>
      <c r="E91" s="401"/>
      <c r="F91" s="401">
        <f t="shared" si="5"/>
        <v>0</v>
      </c>
    </row>
    <row r="92" spans="1:6" ht="13" customHeight="1">
      <c r="A92" s="394" t="s">
        <v>1246</v>
      </c>
      <c r="B92" s="409" t="s">
        <v>1247</v>
      </c>
      <c r="C92" s="417" t="s">
        <v>233</v>
      </c>
      <c r="D92" s="400">
        <v>15</v>
      </c>
      <c r="E92" s="401"/>
      <c r="F92" s="401">
        <f t="shared" si="5"/>
        <v>0</v>
      </c>
    </row>
    <row r="93" spans="1:6" ht="13" customHeight="1">
      <c r="A93" s="394" t="s">
        <v>1248</v>
      </c>
      <c r="B93" s="409" t="s">
        <v>1249</v>
      </c>
      <c r="C93" s="417" t="s">
        <v>233</v>
      </c>
      <c r="D93" s="400">
        <v>15</v>
      </c>
      <c r="E93" s="401"/>
      <c r="F93" s="401">
        <f t="shared" si="5"/>
        <v>0</v>
      </c>
    </row>
    <row r="94" spans="1:6" ht="13" customHeight="1">
      <c r="A94" s="394" t="s">
        <v>1250</v>
      </c>
      <c r="B94" s="409" t="s">
        <v>1251</v>
      </c>
      <c r="C94" s="417" t="s">
        <v>233</v>
      </c>
      <c r="D94" s="400">
        <v>5</v>
      </c>
      <c r="E94" s="401"/>
      <c r="F94" s="401">
        <f t="shared" si="5"/>
        <v>0</v>
      </c>
    </row>
    <row r="95" spans="1:6" ht="13" customHeight="1">
      <c r="A95" s="394" t="s">
        <v>1252</v>
      </c>
      <c r="B95" s="409" t="s">
        <v>1253</v>
      </c>
      <c r="C95" s="417" t="s">
        <v>233</v>
      </c>
      <c r="D95" s="400">
        <v>15</v>
      </c>
      <c r="E95" s="401"/>
      <c r="F95" s="401">
        <f t="shared" si="5"/>
        <v>0</v>
      </c>
    </row>
    <row r="96" spans="1:6" ht="13" customHeight="1">
      <c r="A96" s="394" t="s">
        <v>1254</v>
      </c>
      <c r="B96" s="409" t="s">
        <v>1255</v>
      </c>
      <c r="C96" s="417" t="s">
        <v>233</v>
      </c>
      <c r="D96" s="400">
        <v>15</v>
      </c>
      <c r="E96" s="401"/>
      <c r="F96" s="401">
        <f t="shared" si="5"/>
        <v>0</v>
      </c>
    </row>
    <row r="97" spans="1:6" ht="13" customHeight="1">
      <c r="A97" s="394" t="s">
        <v>1256</v>
      </c>
      <c r="B97" s="409" t="s">
        <v>1257</v>
      </c>
      <c r="C97" s="417" t="s">
        <v>233</v>
      </c>
      <c r="D97" s="400">
        <v>5</v>
      </c>
      <c r="E97" s="401"/>
      <c r="F97" s="401">
        <f t="shared" si="5"/>
        <v>0</v>
      </c>
    </row>
    <row r="98" spans="1:6" ht="13" customHeight="1">
      <c r="A98" s="394"/>
      <c r="B98" s="409"/>
      <c r="C98" s="417"/>
      <c r="D98" s="400"/>
      <c r="E98" s="401"/>
      <c r="F98" s="401"/>
    </row>
    <row r="99" spans="1:6" ht="13" customHeight="1">
      <c r="A99" s="394" t="s">
        <v>1258</v>
      </c>
      <c r="B99" s="409" t="s">
        <v>1259</v>
      </c>
      <c r="C99" s="417" t="s">
        <v>233</v>
      </c>
      <c r="D99" s="400">
        <v>14</v>
      </c>
      <c r="E99" s="401"/>
      <c r="F99" s="401">
        <f t="shared" ref="F99:F123" si="6">D99*E99</f>
        <v>0</v>
      </c>
    </row>
    <row r="100" spans="1:6" ht="13" customHeight="1">
      <c r="A100" s="394" t="s">
        <v>1260</v>
      </c>
      <c r="B100" s="409" t="s">
        <v>1261</v>
      </c>
      <c r="C100" s="417" t="s">
        <v>233</v>
      </c>
      <c r="D100" s="400">
        <v>5</v>
      </c>
      <c r="E100" s="401"/>
      <c r="F100" s="401">
        <f t="shared" si="6"/>
        <v>0</v>
      </c>
    </row>
    <row r="101" spans="1:6" ht="13" customHeight="1">
      <c r="A101" s="394" t="s">
        <v>1262</v>
      </c>
      <c r="B101" s="409" t="s">
        <v>1263</v>
      </c>
      <c r="C101" s="417" t="s">
        <v>233</v>
      </c>
      <c r="D101" s="400">
        <v>14</v>
      </c>
      <c r="E101" s="401"/>
      <c r="F101" s="401">
        <f t="shared" si="6"/>
        <v>0</v>
      </c>
    </row>
    <row r="102" spans="1:6" ht="13" customHeight="1">
      <c r="A102" s="394" t="s">
        <v>1264</v>
      </c>
      <c r="B102" s="409" t="s">
        <v>1265</v>
      </c>
      <c r="C102" s="417" t="s">
        <v>233</v>
      </c>
      <c r="D102" s="400">
        <v>20</v>
      </c>
      <c r="E102" s="401"/>
      <c r="F102" s="401">
        <f t="shared" si="6"/>
        <v>0</v>
      </c>
    </row>
    <row r="103" spans="1:6" ht="13" customHeight="1">
      <c r="A103" s="394" t="s">
        <v>1266</v>
      </c>
      <c r="B103" s="409" t="s">
        <v>1267</v>
      </c>
      <c r="C103" s="417" t="s">
        <v>233</v>
      </c>
      <c r="D103" s="400">
        <v>15</v>
      </c>
      <c r="E103" s="401"/>
      <c r="F103" s="401">
        <f t="shared" si="6"/>
        <v>0</v>
      </c>
    </row>
    <row r="104" spans="1:6" ht="13" customHeight="1">
      <c r="A104" s="394" t="s">
        <v>1268</v>
      </c>
      <c r="B104" s="409" t="s">
        <v>1269</v>
      </c>
      <c r="C104" s="417" t="s">
        <v>233</v>
      </c>
      <c r="D104" s="400">
        <v>15</v>
      </c>
      <c r="E104" s="401"/>
      <c r="F104" s="401">
        <f t="shared" si="6"/>
        <v>0</v>
      </c>
    </row>
    <row r="105" spans="1:6" ht="13" customHeight="1">
      <c r="A105" s="394" t="s">
        <v>1270</v>
      </c>
      <c r="B105" s="409" t="s">
        <v>1271</v>
      </c>
      <c r="C105" s="417" t="s">
        <v>233</v>
      </c>
      <c r="D105" s="400">
        <v>8</v>
      </c>
      <c r="E105" s="401"/>
      <c r="F105" s="401">
        <f t="shared" si="6"/>
        <v>0</v>
      </c>
    </row>
    <row r="106" spans="1:6" ht="13" customHeight="1">
      <c r="A106" s="394" t="s">
        <v>1272</v>
      </c>
      <c r="B106" s="409" t="s">
        <v>1273</v>
      </c>
      <c r="C106" s="417" t="s">
        <v>233</v>
      </c>
      <c r="D106" s="400">
        <v>8</v>
      </c>
      <c r="E106" s="401"/>
      <c r="F106" s="401">
        <f t="shared" si="6"/>
        <v>0</v>
      </c>
    </row>
    <row r="107" spans="1:6" ht="13" customHeight="1">
      <c r="A107" s="394" t="s">
        <v>1274</v>
      </c>
      <c r="B107" s="409" t="s">
        <v>1275</v>
      </c>
      <c r="C107" s="417" t="s">
        <v>233</v>
      </c>
      <c r="D107" s="400">
        <v>15</v>
      </c>
      <c r="E107" s="401"/>
      <c r="F107" s="401">
        <f t="shared" si="6"/>
        <v>0</v>
      </c>
    </row>
    <row r="108" spans="1:6" ht="13" customHeight="1">
      <c r="A108" s="394" t="s">
        <v>1276</v>
      </c>
      <c r="B108" s="409" t="s">
        <v>1277</v>
      </c>
      <c r="C108" s="417" t="s">
        <v>233</v>
      </c>
      <c r="D108" s="400">
        <v>10</v>
      </c>
      <c r="E108" s="401"/>
      <c r="F108" s="401">
        <f t="shared" si="6"/>
        <v>0</v>
      </c>
    </row>
    <row r="109" spans="1:6" ht="13" customHeight="1">
      <c r="A109" s="394" t="s">
        <v>1278</v>
      </c>
      <c r="B109" s="409" t="s">
        <v>1279</v>
      </c>
      <c r="C109" s="417" t="s">
        <v>233</v>
      </c>
      <c r="D109" s="400">
        <v>10</v>
      </c>
      <c r="E109" s="401"/>
      <c r="F109" s="401">
        <f t="shared" si="6"/>
        <v>0</v>
      </c>
    </row>
    <row r="110" spans="1:6" ht="13" customHeight="1">
      <c r="A110" s="394" t="s">
        <v>1280</v>
      </c>
      <c r="B110" s="409" t="s">
        <v>1281</v>
      </c>
      <c r="C110" s="417" t="s">
        <v>233</v>
      </c>
      <c r="D110" s="400">
        <v>27</v>
      </c>
      <c r="E110" s="401"/>
      <c r="F110" s="401">
        <f t="shared" si="6"/>
        <v>0</v>
      </c>
    </row>
    <row r="111" spans="1:6" ht="13" customHeight="1">
      <c r="A111" s="394" t="s">
        <v>1282</v>
      </c>
      <c r="B111" s="409" t="s">
        <v>1283</v>
      </c>
      <c r="C111" s="417" t="s">
        <v>233</v>
      </c>
      <c r="D111" s="400">
        <v>14</v>
      </c>
      <c r="E111" s="401"/>
      <c r="F111" s="401">
        <f t="shared" si="6"/>
        <v>0</v>
      </c>
    </row>
    <row r="112" spans="1:6" ht="13" customHeight="1">
      <c r="A112" s="394" t="s">
        <v>1284</v>
      </c>
      <c r="B112" s="409" t="s">
        <v>1285</v>
      </c>
      <c r="C112" s="417" t="s">
        <v>233</v>
      </c>
      <c r="D112" s="400">
        <v>14</v>
      </c>
      <c r="E112" s="401"/>
      <c r="F112" s="401">
        <f t="shared" si="6"/>
        <v>0</v>
      </c>
    </row>
    <row r="113" spans="1:6" ht="13" customHeight="1">
      <c r="A113" s="394" t="s">
        <v>1286</v>
      </c>
      <c r="B113" s="409" t="s">
        <v>1287</v>
      </c>
      <c r="C113" s="417" t="s">
        <v>233</v>
      </c>
      <c r="D113" s="400">
        <v>18</v>
      </c>
      <c r="E113" s="401"/>
      <c r="F113" s="401">
        <f t="shared" si="6"/>
        <v>0</v>
      </c>
    </row>
    <row r="114" spans="1:6" ht="13" customHeight="1">
      <c r="A114" s="394" t="s">
        <v>1288</v>
      </c>
      <c r="B114" s="409" t="s">
        <v>1289</v>
      </c>
      <c r="C114" s="417" t="s">
        <v>233</v>
      </c>
      <c r="D114" s="400">
        <v>22</v>
      </c>
      <c r="E114" s="401"/>
      <c r="F114" s="401">
        <f t="shared" si="6"/>
        <v>0</v>
      </c>
    </row>
    <row r="115" spans="1:6" ht="13" customHeight="1">
      <c r="A115" s="394" t="s">
        <v>1290</v>
      </c>
      <c r="B115" s="409" t="s">
        <v>1291</v>
      </c>
      <c r="C115" s="417" t="s">
        <v>233</v>
      </c>
      <c r="D115" s="400">
        <v>40</v>
      </c>
      <c r="E115" s="401"/>
      <c r="F115" s="401">
        <f t="shared" si="6"/>
        <v>0</v>
      </c>
    </row>
    <row r="116" spans="1:6" ht="13" customHeight="1">
      <c r="A116" s="394" t="s">
        <v>1292</v>
      </c>
      <c r="B116" s="409" t="s">
        <v>1293</v>
      </c>
      <c r="C116" s="417" t="s">
        <v>233</v>
      </c>
      <c r="D116" s="400">
        <v>15</v>
      </c>
      <c r="E116" s="401"/>
      <c r="F116" s="401">
        <f>D116*E116</f>
        <v>0</v>
      </c>
    </row>
    <row r="117" spans="1:6" ht="13" customHeight="1">
      <c r="A117" s="394" t="s">
        <v>1294</v>
      </c>
      <c r="B117" s="409" t="s">
        <v>1295</v>
      </c>
      <c r="C117" s="417" t="s">
        <v>233</v>
      </c>
      <c r="D117" s="400">
        <v>15</v>
      </c>
      <c r="E117" s="401"/>
      <c r="F117" s="401">
        <f>D117*E117</f>
        <v>0</v>
      </c>
    </row>
    <row r="118" spans="1:6" ht="13" customHeight="1">
      <c r="A118" s="394" t="s">
        <v>1296</v>
      </c>
      <c r="B118" s="409" t="s">
        <v>1297</v>
      </c>
      <c r="C118" s="417" t="s">
        <v>233</v>
      </c>
      <c r="D118" s="400">
        <v>16</v>
      </c>
      <c r="E118" s="401"/>
      <c r="F118" s="401">
        <f t="shared" si="6"/>
        <v>0</v>
      </c>
    </row>
    <row r="119" spans="1:6" ht="13" customHeight="1">
      <c r="A119" s="394" t="s">
        <v>1298</v>
      </c>
      <c r="B119" s="409" t="s">
        <v>1299</v>
      </c>
      <c r="C119" s="417" t="s">
        <v>233</v>
      </c>
      <c r="D119" s="400">
        <v>16</v>
      </c>
      <c r="E119" s="401"/>
      <c r="F119" s="401">
        <f t="shared" si="6"/>
        <v>0</v>
      </c>
    </row>
    <row r="120" spans="1:6" ht="13" customHeight="1">
      <c r="A120" s="394" t="s">
        <v>1300</v>
      </c>
      <c r="B120" s="409" t="s">
        <v>1301</v>
      </c>
      <c r="C120" s="417" t="s">
        <v>233</v>
      </c>
      <c r="D120" s="400">
        <v>17</v>
      </c>
      <c r="E120" s="401"/>
      <c r="F120" s="401">
        <f t="shared" si="6"/>
        <v>0</v>
      </c>
    </row>
    <row r="121" spans="1:6" ht="13" customHeight="1">
      <c r="A121" s="394" t="s">
        <v>1302</v>
      </c>
      <c r="B121" s="409" t="s">
        <v>1303</v>
      </c>
      <c r="C121" s="417" t="s">
        <v>233</v>
      </c>
      <c r="D121" s="400">
        <v>17</v>
      </c>
      <c r="E121" s="401"/>
      <c r="F121" s="401">
        <f t="shared" si="6"/>
        <v>0</v>
      </c>
    </row>
    <row r="122" spans="1:6" ht="13" customHeight="1">
      <c r="A122" s="394" t="s">
        <v>1304</v>
      </c>
      <c r="B122" s="409" t="s">
        <v>1305</v>
      </c>
      <c r="C122" s="417" t="s">
        <v>233</v>
      </c>
      <c r="D122" s="400">
        <v>18</v>
      </c>
      <c r="E122" s="401"/>
      <c r="F122" s="401">
        <f t="shared" si="6"/>
        <v>0</v>
      </c>
    </row>
    <row r="123" spans="1:6" ht="13" customHeight="1">
      <c r="A123" s="394" t="s">
        <v>1306</v>
      </c>
      <c r="B123" s="409" t="s">
        <v>1307</v>
      </c>
      <c r="C123" s="417" t="s">
        <v>233</v>
      </c>
      <c r="D123" s="400">
        <v>18</v>
      </c>
      <c r="E123" s="401"/>
      <c r="F123" s="401">
        <f t="shared" si="6"/>
        <v>0</v>
      </c>
    </row>
    <row r="124" spans="1:6" ht="13" customHeight="1">
      <c r="A124" s="394" t="s">
        <v>1308</v>
      </c>
      <c r="B124" s="409" t="s">
        <v>1309</v>
      </c>
      <c r="C124" s="417" t="s">
        <v>233</v>
      </c>
      <c r="D124" s="400">
        <v>20</v>
      </c>
      <c r="E124" s="401"/>
      <c r="F124" s="401">
        <f>D124*E124</f>
        <v>0</v>
      </c>
    </row>
    <row r="125" spans="1:6" ht="13" customHeight="1">
      <c r="A125" s="394" t="s">
        <v>1310</v>
      </c>
      <c r="B125" s="409" t="s">
        <v>1311</v>
      </c>
      <c r="C125" s="417" t="s">
        <v>233</v>
      </c>
      <c r="D125" s="400">
        <v>20</v>
      </c>
      <c r="E125" s="401"/>
      <c r="F125" s="401">
        <f>D125*E125</f>
        <v>0</v>
      </c>
    </row>
    <row r="126" spans="1:6" ht="13" customHeight="1">
      <c r="A126" s="394" t="s">
        <v>1312</v>
      </c>
      <c r="B126" s="409" t="s">
        <v>1313</v>
      </c>
      <c r="C126" s="417" t="s">
        <v>233</v>
      </c>
      <c r="D126" s="400">
        <v>23</v>
      </c>
      <c r="E126" s="401"/>
      <c r="F126" s="401">
        <f>D126*E126</f>
        <v>0</v>
      </c>
    </row>
    <row r="127" spans="1:6" ht="13" customHeight="1">
      <c r="A127" s="394" t="s">
        <v>1314</v>
      </c>
      <c r="B127" s="409" t="s">
        <v>1315</v>
      </c>
      <c r="C127" s="417" t="s">
        <v>233</v>
      </c>
      <c r="D127" s="400">
        <v>23</v>
      </c>
      <c r="E127" s="401"/>
      <c r="F127" s="401">
        <f>D127*E127</f>
        <v>0</v>
      </c>
    </row>
    <row r="128" spans="1:6" ht="13" customHeight="1">
      <c r="A128" s="394"/>
      <c r="B128" s="409"/>
      <c r="C128" s="417"/>
      <c r="D128" s="400"/>
      <c r="E128" s="401"/>
      <c r="F128" s="401"/>
    </row>
    <row r="129" spans="1:6" ht="13" customHeight="1">
      <c r="A129" s="397" t="s">
        <v>1114</v>
      </c>
      <c r="B129" s="409" t="s">
        <v>1316</v>
      </c>
      <c r="C129" s="399" t="s">
        <v>233</v>
      </c>
      <c r="D129" s="400">
        <v>60</v>
      </c>
      <c r="E129" s="401"/>
      <c r="F129" s="401">
        <f>D129*E129</f>
        <v>0</v>
      </c>
    </row>
    <row r="130" spans="1:6" ht="14.15" customHeight="1">
      <c r="A130" s="397"/>
      <c r="B130" s="409"/>
      <c r="C130" s="399"/>
      <c r="D130" s="400"/>
      <c r="E130" s="401"/>
      <c r="F130" s="401"/>
    </row>
    <row r="131" spans="1:6" ht="14.15" customHeight="1">
      <c r="A131" s="394" t="s">
        <v>1094</v>
      </c>
      <c r="B131" s="394" t="s">
        <v>1317</v>
      </c>
      <c r="C131" s="394" t="s">
        <v>110</v>
      </c>
      <c r="D131" s="394" t="s">
        <v>1096</v>
      </c>
      <c r="E131" s="395"/>
      <c r="F131" s="395" t="s">
        <v>633</v>
      </c>
    </row>
    <row r="132" spans="1:6" ht="14.15" customHeight="1">
      <c r="B132" s="409" t="s">
        <v>1318</v>
      </c>
      <c r="C132" s="415" t="s">
        <v>722</v>
      </c>
      <c r="D132" s="400">
        <v>5</v>
      </c>
      <c r="E132" s="401"/>
      <c r="F132" s="401">
        <f t="shared" ref="F132:F140" si="7">D132*E132</f>
        <v>0</v>
      </c>
    </row>
    <row r="133" spans="1:6" ht="14.15" customHeight="1">
      <c r="B133" s="409" t="s">
        <v>1319</v>
      </c>
      <c r="C133" s="415" t="s">
        <v>722</v>
      </c>
      <c r="D133" s="400">
        <v>10</v>
      </c>
      <c r="E133" s="401"/>
      <c r="F133" s="401">
        <f t="shared" si="7"/>
        <v>0</v>
      </c>
    </row>
    <row r="134" spans="1:6" ht="14.15" customHeight="1">
      <c r="B134" s="409" t="s">
        <v>1320</v>
      </c>
      <c r="C134" s="415" t="s">
        <v>722</v>
      </c>
      <c r="D134" s="400">
        <v>10</v>
      </c>
      <c r="E134" s="401"/>
      <c r="F134" s="401">
        <f t="shared" si="7"/>
        <v>0</v>
      </c>
    </row>
    <row r="135" spans="1:6" ht="14.15" customHeight="1">
      <c r="B135" s="409" t="s">
        <v>1321</v>
      </c>
      <c r="C135" s="415" t="s">
        <v>722</v>
      </c>
      <c r="D135" s="400">
        <v>1</v>
      </c>
      <c r="E135" s="401"/>
      <c r="F135" s="401">
        <f t="shared" si="7"/>
        <v>0</v>
      </c>
    </row>
    <row r="136" spans="1:6" ht="14.15" customHeight="1">
      <c r="B136" s="409" t="s">
        <v>1322</v>
      </c>
      <c r="C136" s="415" t="s">
        <v>722</v>
      </c>
      <c r="D136" s="400">
        <v>4</v>
      </c>
      <c r="E136" s="401"/>
      <c r="F136" s="401">
        <f t="shared" si="7"/>
        <v>0</v>
      </c>
    </row>
    <row r="137" spans="1:6" ht="14.15" customHeight="1">
      <c r="B137" s="409" t="s">
        <v>1323</v>
      </c>
      <c r="C137" s="415" t="s">
        <v>722</v>
      </c>
      <c r="D137" s="400">
        <v>2</v>
      </c>
      <c r="E137" s="401"/>
      <c r="F137" s="401">
        <f t="shared" si="7"/>
        <v>0</v>
      </c>
    </row>
    <row r="138" spans="1:6" ht="14.15" customHeight="1">
      <c r="A138" s="394"/>
      <c r="B138" s="423" t="s">
        <v>1324</v>
      </c>
      <c r="C138" s="417" t="s">
        <v>233</v>
      </c>
      <c r="D138" s="400">
        <v>35</v>
      </c>
      <c r="E138" s="401"/>
      <c r="F138" s="401">
        <f t="shared" si="7"/>
        <v>0</v>
      </c>
    </row>
    <row r="139" spans="1:6" ht="14.15" customHeight="1">
      <c r="A139" s="394"/>
      <c r="B139" s="423" t="s">
        <v>1325</v>
      </c>
      <c r="C139" s="417" t="s">
        <v>233</v>
      </c>
      <c r="D139" s="400">
        <v>15</v>
      </c>
      <c r="E139" s="401"/>
      <c r="F139" s="401">
        <f t="shared" si="7"/>
        <v>0</v>
      </c>
    </row>
    <row r="140" spans="1:6" ht="14.15" customHeight="1">
      <c r="A140" s="394"/>
      <c r="B140" s="409" t="s">
        <v>1326</v>
      </c>
      <c r="C140" s="417" t="s">
        <v>233</v>
      </c>
      <c r="D140" s="400">
        <v>30</v>
      </c>
      <c r="E140" s="401"/>
      <c r="F140" s="401">
        <f t="shared" si="7"/>
        <v>0</v>
      </c>
    </row>
    <row r="141" spans="1:6" ht="14.15" customHeight="1">
      <c r="A141" s="394"/>
      <c r="B141" s="409" t="s">
        <v>1327</v>
      </c>
      <c r="C141" s="417" t="s">
        <v>233</v>
      </c>
      <c r="D141" s="400">
        <v>30</v>
      </c>
      <c r="E141" s="401"/>
      <c r="F141" s="401">
        <f>D141*E141</f>
        <v>0</v>
      </c>
    </row>
    <row r="142" spans="1:6" ht="14.15" customHeight="1">
      <c r="B142" s="409" t="s">
        <v>1328</v>
      </c>
      <c r="C142" s="417" t="s">
        <v>722</v>
      </c>
      <c r="D142" s="400">
        <v>15</v>
      </c>
      <c r="E142" s="401"/>
      <c r="F142" s="401">
        <f>D142*E142</f>
        <v>0</v>
      </c>
    </row>
    <row r="143" spans="1:6" ht="14.15" customHeight="1">
      <c r="A143" s="394"/>
      <c r="B143" s="409"/>
      <c r="C143" s="417"/>
      <c r="D143" s="400"/>
      <c r="E143" s="401"/>
      <c r="F143" s="401"/>
    </row>
    <row r="144" spans="1:6" ht="14.15" customHeight="1">
      <c r="A144" s="394"/>
      <c r="B144" s="394" t="s">
        <v>1329</v>
      </c>
      <c r="C144" s="394"/>
      <c r="D144" s="394"/>
      <c r="E144" s="395"/>
      <c r="F144" s="395"/>
    </row>
    <row r="145" spans="1:6" ht="14.15" customHeight="1">
      <c r="A145" s="424"/>
      <c r="B145" s="409" t="s">
        <v>1330</v>
      </c>
      <c r="C145" s="417" t="s">
        <v>239</v>
      </c>
      <c r="D145" s="400">
        <v>1</v>
      </c>
      <c r="E145" s="401"/>
      <c r="F145" s="401">
        <f t="shared" ref="F145:F152" si="8">D145*E145</f>
        <v>0</v>
      </c>
    </row>
    <row r="146" spans="1:6" ht="14.15" customHeight="1">
      <c r="A146" s="394"/>
      <c r="B146" s="425" t="s">
        <v>1331</v>
      </c>
      <c r="C146" s="426" t="s">
        <v>239</v>
      </c>
      <c r="D146" s="400">
        <v>1</v>
      </c>
      <c r="E146" s="401"/>
      <c r="F146" s="401">
        <f t="shared" si="8"/>
        <v>0</v>
      </c>
    </row>
    <row r="147" spans="1:6" ht="14.15" customHeight="1">
      <c r="A147" s="394"/>
      <c r="B147" s="425" t="s">
        <v>1332</v>
      </c>
      <c r="C147" s="426" t="s">
        <v>239</v>
      </c>
      <c r="D147" s="400">
        <v>1</v>
      </c>
      <c r="E147" s="401"/>
      <c r="F147" s="401">
        <f t="shared" si="8"/>
        <v>0</v>
      </c>
    </row>
    <row r="148" spans="1:6" ht="14.15" customHeight="1">
      <c r="A148" s="404"/>
      <c r="B148" s="425" t="s">
        <v>1333</v>
      </c>
      <c r="C148" s="426" t="s">
        <v>239</v>
      </c>
      <c r="D148" s="400">
        <v>1</v>
      </c>
      <c r="E148" s="401"/>
      <c r="F148" s="401">
        <f t="shared" si="8"/>
        <v>0</v>
      </c>
    </row>
    <row r="149" spans="1:6" ht="14.15" customHeight="1">
      <c r="A149" s="394"/>
      <c r="B149" s="425" t="s">
        <v>1334</v>
      </c>
      <c r="C149" s="426" t="s">
        <v>239</v>
      </c>
      <c r="D149" s="400">
        <v>1</v>
      </c>
      <c r="E149" s="401"/>
      <c r="F149" s="401">
        <f t="shared" si="8"/>
        <v>0</v>
      </c>
    </row>
    <row r="150" spans="1:6" ht="14.15" customHeight="1">
      <c r="A150" s="394"/>
      <c r="B150" s="425" t="s">
        <v>1335</v>
      </c>
      <c r="C150" s="426" t="s">
        <v>239</v>
      </c>
      <c r="D150" s="400">
        <v>1</v>
      </c>
      <c r="E150" s="401"/>
      <c r="F150" s="401">
        <f t="shared" si="8"/>
        <v>0</v>
      </c>
    </row>
    <row r="151" spans="1:6" ht="14.15" customHeight="1">
      <c r="A151" s="424"/>
      <c r="B151" s="425" t="s">
        <v>1336</v>
      </c>
      <c r="C151" s="426" t="s">
        <v>239</v>
      </c>
      <c r="D151" s="400">
        <v>1</v>
      </c>
      <c r="E151" s="401"/>
      <c r="F151" s="401">
        <f t="shared" si="8"/>
        <v>0</v>
      </c>
    </row>
    <row r="152" spans="1:6" ht="14.15" customHeight="1">
      <c r="A152" s="394"/>
      <c r="B152" s="425" t="s">
        <v>479</v>
      </c>
      <c r="C152" s="426" t="s">
        <v>239</v>
      </c>
      <c r="D152" s="400">
        <v>1</v>
      </c>
      <c r="E152" s="401"/>
      <c r="F152" s="401">
        <f t="shared" si="8"/>
        <v>0</v>
      </c>
    </row>
    <row r="153" spans="1:6" ht="14.15" customHeight="1">
      <c r="A153" s="394"/>
      <c r="B153" s="425" t="s">
        <v>1337</v>
      </c>
      <c r="C153" s="426" t="s">
        <v>386</v>
      </c>
      <c r="D153" s="427">
        <v>0.03</v>
      </c>
      <c r="E153" s="401">
        <f>SUM(F2:F142)</f>
        <v>0</v>
      </c>
      <c r="F153" s="401">
        <f>(D153*E153)</f>
        <v>0</v>
      </c>
    </row>
    <row r="154" spans="1:6" ht="14.15" customHeight="1">
      <c r="A154" s="394"/>
      <c r="B154" s="425" t="s">
        <v>1338</v>
      </c>
      <c r="C154" s="426" t="s">
        <v>239</v>
      </c>
      <c r="D154" s="428">
        <v>1</v>
      </c>
      <c r="E154" s="401"/>
      <c r="F154" s="401">
        <f>D154*E154</f>
        <v>0</v>
      </c>
    </row>
    <row r="155" spans="1:6" ht="14.15" customHeight="1" thickBot="1">
      <c r="A155" s="394"/>
      <c r="B155" s="425" t="s">
        <v>1339</v>
      </c>
      <c r="C155" s="426" t="s">
        <v>239</v>
      </c>
      <c r="D155" s="400">
        <v>1</v>
      </c>
      <c r="E155" s="401"/>
      <c r="F155" s="401">
        <f>D155*E155</f>
        <v>0</v>
      </c>
    </row>
    <row r="156" spans="1:6" ht="14.15" customHeight="1" thickBot="1">
      <c r="A156" s="418"/>
      <c r="B156" s="429" t="s">
        <v>1340</v>
      </c>
      <c r="C156" s="415"/>
      <c r="D156" s="415"/>
      <c r="E156" s="430"/>
      <c r="F156" s="431">
        <f>SUM(F2:F155)</f>
        <v>0</v>
      </c>
    </row>
    <row r="157" spans="1:6" ht="14.15" customHeight="1"/>
    <row r="158" spans="1:6" ht="14.15" customHeight="1"/>
    <row r="159" spans="1:6" ht="14.15" customHeight="1"/>
    <row r="160" spans="1:6" ht="14.15" customHeight="1"/>
    <row r="161" ht="14.15" customHeight="1"/>
    <row r="162" ht="14.15" customHeight="1"/>
    <row r="163" ht="14.15" customHeight="1"/>
    <row r="164" ht="14.15" customHeight="1"/>
    <row r="165" ht="14.15" customHeight="1"/>
    <row r="166" ht="14.15" customHeight="1"/>
    <row r="167" ht="14.15" customHeight="1"/>
    <row r="168" ht="14.15" customHeight="1"/>
    <row r="169" ht="14.15" customHeight="1"/>
    <row r="170" ht="14.15" customHeight="1"/>
    <row r="171" ht="14.15" customHeight="1"/>
    <row r="172" ht="14.15" customHeight="1"/>
    <row r="173" ht="14.15" customHeight="1"/>
    <row r="174" ht="14.15" customHeight="1"/>
    <row r="175" ht="14.15" customHeight="1"/>
    <row r="176" ht="14.15" customHeight="1"/>
    <row r="177" ht="14.15" customHeight="1"/>
  </sheetData>
  <printOptions gridLines="1"/>
  <pageMargins left="0.70866141732283472" right="0.19685039370078741" top="0.74803149606299213" bottom="0.39370078740157483" header="0.23622047244094491" footer="7.874015748031496E-2"/>
  <pageSetup paperSize="9" scale="90" orientation="portrait" r:id="rId1"/>
  <headerFooter alignWithMargins="0">
    <oddHeader xml:space="preserve">&amp;L &amp;C&amp;9                        Výměna technologie plynové kotelny, Objekt MZe ČR, Ve Smečkách 801/33, 110 00 Praha 1              Příloha č.3
D.1.4.d : Zařízení pro měření a regulaci, D.1.4.g : Zařízení silnoproudé elektrotechniky
D.1.4.d.g : ROZPOČET   
</oddHeader>
    <oddFooter>&amp;L                      Datum 08 / 2019&amp;CDPS</oddFooter>
  </headerFooter>
  <rowBreaks count="1" manualBreakCount="1">
    <brk id="1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13</vt:i4>
      </vt:variant>
    </vt:vector>
  </HeadingPairs>
  <TitlesOfParts>
    <vt:vector size="21" baseType="lpstr">
      <vt:lpstr>Titul</vt:lpstr>
      <vt:lpstr>Pokyny</vt:lpstr>
      <vt:lpstr>Rekapitulace stavby</vt:lpstr>
      <vt:lpstr>Smecky-kotelna - Výměna t...</vt:lpstr>
      <vt:lpstr>Pokyny pro vyplnění</vt:lpstr>
      <vt:lpstr>Technologie</vt:lpstr>
      <vt:lpstr>Plyn</vt:lpstr>
      <vt:lpstr>MaR</vt:lpstr>
      <vt:lpstr>Plyn!Názvy_tisku</vt:lpstr>
      <vt:lpstr>'Rekapitulace stavby'!Názvy_tisku</vt:lpstr>
      <vt:lpstr>'Smecky-kotelna - Výměna t...'!Názvy_tisku</vt:lpstr>
      <vt:lpstr>Technologie!Názvy_tisku</vt:lpstr>
      <vt:lpstr>MaR!Oblast_tisku</vt:lpstr>
      <vt:lpstr>Plyn!Oblast_tisku</vt:lpstr>
      <vt:lpstr>Pokyny!Oblast_tisku</vt:lpstr>
      <vt:lpstr>'Pokyny pro vyplnění'!Oblast_tisku</vt:lpstr>
      <vt:lpstr>'Rekapitulace stavby'!Oblast_tisku</vt:lpstr>
      <vt:lpstr>'Smecky-kotelna - Výměna t...'!Oblast_tisku</vt:lpstr>
      <vt:lpstr>Technologie!Oblast_tisku</vt:lpstr>
      <vt:lpstr>Titul!Oblast_tisku</vt:lpstr>
      <vt:lpstr>Titul!OLE_LINK1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Jana-PC\Jana</dc:creator>
  <cp:lastModifiedBy>Pavel Vorreiter</cp:lastModifiedBy>
  <cp:lastPrinted>2019-10-10T16:58:53Z</cp:lastPrinted>
  <dcterms:created xsi:type="dcterms:W3CDTF">2019-10-10T08:07:19Z</dcterms:created>
  <dcterms:modified xsi:type="dcterms:W3CDTF">2019-10-10T16:59:01Z</dcterms:modified>
</cp:coreProperties>
</file>