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plusData\Export\"/>
    </mc:Choice>
  </mc:AlternateContent>
  <bookViews>
    <workbookView xWindow="0" yWindow="0" windowWidth="0" windowHeight="0"/>
  </bookViews>
  <sheets>
    <sheet name="Rekapitulace stavby" sheetId="1" r:id="rId1"/>
    <sheet name="Smecky-vytah - Stavební ú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'Smecky-vytah - Stavební ú...'!$C$126:$K$243</definedName>
    <definedName name="_xlnm.Print_Area" localSheetId="1">'Smecky-vytah - Stavební ú...'!$C$4:$J$76,'Smecky-vytah - Stavební ú...'!$C$82:$J$110,'Smecky-vytah - Stavební ú...'!$C$116:$J$243</definedName>
    <definedName name="_xlnm.Print_Titles" localSheetId="1">'Smecky-vytah - Stavební ú...'!$126:$126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43"/>
  <c r="BH243"/>
  <c r="BG243"/>
  <c r="BF243"/>
  <c r="T243"/>
  <c r="T242"/>
  <c r="R243"/>
  <c r="R242"/>
  <c r="P243"/>
  <c r="P242"/>
  <c r="BI241"/>
  <c r="BH241"/>
  <c r="BG241"/>
  <c r="BF241"/>
  <c r="T241"/>
  <c r="T240"/>
  <c r="R241"/>
  <c r="R240"/>
  <c r="P241"/>
  <c r="P240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T235"/>
  <c r="R236"/>
  <c r="R235"/>
  <c r="P236"/>
  <c r="P235"/>
  <c r="BI234"/>
  <c r="BH234"/>
  <c r="BG234"/>
  <c r="BF234"/>
  <c r="T234"/>
  <c r="T233"/>
  <c r="R234"/>
  <c r="R233"/>
  <c r="P234"/>
  <c r="P233"/>
  <c r="BI227"/>
  <c r="BH227"/>
  <c r="BG227"/>
  <c r="BF227"/>
  <c r="T227"/>
  <c r="T226"/>
  <c r="R227"/>
  <c r="R226"/>
  <c r="P227"/>
  <c r="P226"/>
  <c r="BI225"/>
  <c r="BH225"/>
  <c r="BG225"/>
  <c r="BF225"/>
  <c r="T225"/>
  <c r="R225"/>
  <c r="P225"/>
  <c r="BI224"/>
  <c r="BH224"/>
  <c r="BG224"/>
  <c r="BF224"/>
  <c r="T224"/>
  <c r="R224"/>
  <c r="P224"/>
  <c r="BI221"/>
  <c r="BH221"/>
  <c r="BG221"/>
  <c r="BF221"/>
  <c r="T221"/>
  <c r="T220"/>
  <c r="R221"/>
  <c r="R220"/>
  <c r="P221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T129"/>
  <c r="R130"/>
  <c r="R129"/>
  <c r="P130"/>
  <c r="P129"/>
  <c r="F121"/>
  <c r="E119"/>
  <c r="F87"/>
  <c r="E85"/>
  <c r="J22"/>
  <c r="E22"/>
  <c r="J124"/>
  <c r="J21"/>
  <c r="J19"/>
  <c r="E19"/>
  <c r="J123"/>
  <c r="J18"/>
  <c r="J16"/>
  <c r="E16"/>
  <c r="F124"/>
  <c r="J15"/>
  <c r="J13"/>
  <c r="E13"/>
  <c r="F123"/>
  <c r="J12"/>
  <c r="J10"/>
  <c r="J121"/>
  <c i="1" r="L90"/>
  <c r="AM90"/>
  <c r="AM89"/>
  <c r="L89"/>
  <c r="AM87"/>
  <c r="L87"/>
  <c r="L85"/>
  <c r="L84"/>
  <c i="2" r="BK243"/>
  <c r="BK239"/>
  <c r="J239"/>
  <c r="BK238"/>
  <c r="J238"/>
  <c r="BK236"/>
  <c r="J236"/>
  <c r="BK234"/>
  <c r="J234"/>
  <c r="J227"/>
  <c r="BK225"/>
  <c r="BK224"/>
  <c r="J224"/>
  <c r="J221"/>
  <c r="J219"/>
  <c r="BK217"/>
  <c r="BK216"/>
  <c r="J214"/>
  <c r="BK213"/>
  <c r="BK209"/>
  <c r="J206"/>
  <c r="J203"/>
  <c r="BK200"/>
  <c r="J197"/>
  <c r="J194"/>
  <c r="J191"/>
  <c r="J188"/>
  <c r="J185"/>
  <c r="J179"/>
  <c r="BK176"/>
  <c r="J173"/>
  <c r="BK170"/>
  <c r="J170"/>
  <c r="J169"/>
  <c r="J166"/>
  <c r="J163"/>
  <c r="BK160"/>
  <c r="BK157"/>
  <c r="BK154"/>
  <c r="BK151"/>
  <c r="J147"/>
  <c r="BK144"/>
  <c r="J141"/>
  <c r="BK138"/>
  <c r="J134"/>
  <c r="J130"/>
  <c i="1" r="AS94"/>
  <c i="2" r="J243"/>
  <c r="BK241"/>
  <c r="J241"/>
  <c r="BK227"/>
  <c r="J225"/>
  <c r="BK219"/>
  <c r="J217"/>
  <c r="BK214"/>
  <c r="J209"/>
  <c r="BK203"/>
  <c r="J200"/>
  <c r="BK194"/>
  <c r="BK188"/>
  <c r="BK185"/>
  <c r="J182"/>
  <c r="J176"/>
  <c r="BK169"/>
  <c r="BK163"/>
  <c r="J157"/>
  <c r="J151"/>
  <c r="J144"/>
  <c r="J138"/>
  <c r="BK130"/>
  <c r="BK221"/>
  <c r="J216"/>
  <c r="J213"/>
  <c r="BK206"/>
  <c r="BK197"/>
  <c r="BK191"/>
  <c r="BK182"/>
  <c r="BK179"/>
  <c r="BK173"/>
  <c r="BK166"/>
  <c r="J160"/>
  <c r="J154"/>
  <c r="BK147"/>
  <c r="BK141"/>
  <c r="BK134"/>
  <c l="1" r="BK133"/>
  <c r="J133"/>
  <c r="J97"/>
  <c r="R133"/>
  <c r="R128"/>
  <c r="BK150"/>
  <c r="J150"/>
  <c r="J98"/>
  <c r="R150"/>
  <c r="BK212"/>
  <c r="J212"/>
  <c r="J99"/>
  <c r="T212"/>
  <c r="P223"/>
  <c r="P222"/>
  <c r="T223"/>
  <c r="T222"/>
  <c r="BK237"/>
  <c r="J237"/>
  <c r="J107"/>
  <c r="R237"/>
  <c r="R232"/>
  <c r="P133"/>
  <c r="P128"/>
  <c r="T133"/>
  <c r="T128"/>
  <c r="P150"/>
  <c r="T150"/>
  <c r="P212"/>
  <c r="R212"/>
  <c r="BK223"/>
  <c r="J223"/>
  <c r="J102"/>
  <c r="R223"/>
  <c r="R222"/>
  <c r="P237"/>
  <c r="P232"/>
  <c r="T237"/>
  <c r="T232"/>
  <c r="BK129"/>
  <c r="J129"/>
  <c r="J96"/>
  <c r="BK220"/>
  <c r="J220"/>
  <c r="J100"/>
  <c r="BK240"/>
  <c r="J240"/>
  <c r="J108"/>
  <c r="BK242"/>
  <c r="J242"/>
  <c r="J109"/>
  <c r="BK226"/>
  <c r="J226"/>
  <c r="J103"/>
  <c r="BK233"/>
  <c r="J233"/>
  <c r="J105"/>
  <c r="BK235"/>
  <c r="J235"/>
  <c r="J106"/>
  <c r="J87"/>
  <c r="F89"/>
  <c r="J89"/>
  <c r="F90"/>
  <c r="BE138"/>
  <c r="BE144"/>
  <c r="BE157"/>
  <c r="BE163"/>
  <c r="BE169"/>
  <c r="BE170"/>
  <c r="BE176"/>
  <c r="BE185"/>
  <c r="BE188"/>
  <c r="BE194"/>
  <c r="BE200"/>
  <c r="BE209"/>
  <c r="BE213"/>
  <c r="BE214"/>
  <c r="BE219"/>
  <c r="BE221"/>
  <c r="BE227"/>
  <c r="J90"/>
  <c r="BE130"/>
  <c r="BE134"/>
  <c r="BE141"/>
  <c r="BE147"/>
  <c r="BE151"/>
  <c r="BE154"/>
  <c r="BE160"/>
  <c r="BE166"/>
  <c r="BE173"/>
  <c r="BE179"/>
  <c r="BE182"/>
  <c r="BE191"/>
  <c r="BE197"/>
  <c r="BE203"/>
  <c r="BE206"/>
  <c r="BE216"/>
  <c r="BE217"/>
  <c r="BE224"/>
  <c r="BE225"/>
  <c r="BE234"/>
  <c r="BE236"/>
  <c r="BE238"/>
  <c r="BE239"/>
  <c r="BE241"/>
  <c r="BE243"/>
  <c r="F32"/>
  <c i="1" r="BA95"/>
  <c r="BA94"/>
  <c r="W30"/>
  <c i="2" r="F34"/>
  <c i="1" r="BC95"/>
  <c r="BC94"/>
  <c r="W32"/>
  <c i="2" r="F35"/>
  <c i="1" r="BD95"/>
  <c r="BD94"/>
  <c r="W33"/>
  <c i="2" r="J32"/>
  <c i="1" r="AW95"/>
  <c i="2" r="F33"/>
  <c i="1" r="BB95"/>
  <c r="BB94"/>
  <c r="W31"/>
  <c i="2" l="1" r="T127"/>
  <c r="P127"/>
  <c i="1" r="AU95"/>
  <c i="2" r="R127"/>
  <c r="BK222"/>
  <c r="J222"/>
  <c r="J101"/>
  <c r="BK232"/>
  <c r="J232"/>
  <c r="J104"/>
  <c r="BK128"/>
  <c r="J128"/>
  <c r="J95"/>
  <c i="1" r="AU94"/>
  <c r="AW94"/>
  <c r="AK30"/>
  <c r="AY94"/>
  <c i="2" r="J31"/>
  <c i="1" r="AV95"/>
  <c r="AT95"/>
  <c r="AX94"/>
  <c i="2" r="F31"/>
  <c i="1" r="AZ95"/>
  <c r="AZ94"/>
  <c r="W29"/>
  <c i="2" l="1" r="BK127"/>
  <c r="J127"/>
  <c r="J94"/>
  <c i="1" r="AV94"/>
  <c r="AK29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<sst xmlns="http://schemas.openxmlformats.org/spreadsheetml/2006/main">
  <si>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</si>
  <si>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</si>
  <si>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</si>
  <si>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</si>
  <si>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</si>
  <si>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{35e0ae07-15fc-4d42-9561-2581452b9484}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</si>
  <si>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</si>
  <si>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</si>
  <si>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</si>
  <si>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</si>
  <si>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</si>
  <si>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</si>
  <si>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</si>
  <si>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</si>
  <si>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Smecky-vytah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</si>
  <si>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</si>
  <si>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</si>
  <si>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stáv.výtahové šachty a výměna výtahu, Ve Smečkách 33, Praha 1</t>
  </si>
  <si>
    <t>KSO:</t>
  </si>
  <si>
    <t>CC-CZ:</t>
  </si>
  <si>
    <t>Místo:</t>
  </si>
  <si>
    <t>Ve Smečkách 33, Praha 1</t>
  </si>
  <si>
    <t>Datum:</t>
  </si>
  <si>
    <t>11. 10. 2022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</si>
  <si>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</si>
  <si>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</si>
  <si>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</si>
  <si>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</si>
  <si>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</si>
  <si>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</si>
  <si>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</si>
  <si>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</si>
  <si>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</si>
  <si>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</si>
  <si>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</si>
  <si>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</si>
  <si>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</si>
  <si>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</si>
  <si>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</si>
  <si>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</si>
  <si>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</si>
  <si>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</si>
  <si>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</si>
  <si>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</si>
  <si>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</si>
  <si>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</si>
  <si>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</si>
  <si>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</si>
  <si>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</si>
  <si>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</si>
  <si>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</si>
  <si>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</si>
  <si>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</si>
  <si>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</si>
  <si>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</si>
  <si>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</si>
  <si>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</si>
  <si>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</si>
  <si>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</si>
  <si>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</si>
  <si>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</si>
  <si>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</si>
  <si>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</si>
  <si>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</si>
  <si>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</si>
  <si>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</si>
  <si>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</si>
  <si>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</si>
  <si>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</si>
  <si>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</si>
  <si>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</si>
  <si>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</si>
  <si>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</si>
  <si>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</si>
  <si>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</si>
  <si>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</si>
  <si>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</si>
  <si>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</si>
  <si>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</si>
  <si>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</si>
  <si>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</si>
  <si>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</si>
  <si>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</si>
  <si>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</si>
  <si>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</si>
  <si>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</si>
  <si>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</si>
  <si>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</si>
  <si>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</si>
  <si>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2 - Zakládání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</si>
  <si>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</si>
  <si>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</si>
  <si>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</si>
  <si>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</si>
  <si>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</si>
  <si>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</si>
  <si>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 xml:space="preserve">    784 - Dokončovací práce - malby 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</si>
  <si>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</si>
  <si>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</si>
  <si>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</si>
  <si>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</si>
  <si>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</si>
  <si>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</si>
  <si>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</si>
  <si>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</si>
  <si>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</si>
  <si>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</si>
  <si>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</si>
  <si>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</si>
  <si>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</si>
  <si>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</si>
  <si>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</si>
  <si>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</si>
  <si>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</si>
  <si>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</si>
  <si>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</si>
  <si>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</si>
  <si>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</si>
  <si>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</si>
  <si>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</si>
  <si>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</si>
  <si>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271542211</t>
  </si>
  <si>
    <t>Podsyp pod základové konstrukce se zhutněním ze štěrkodrtě</t>
  </si>
  <si>
    <t>m3</t>
  </si>
  <si>
    <t>4</t>
  </si>
  <si>
    <t>560479282</t>
  </si>
  <si>
    <t>VV</t>
  </si>
  <si>
    <t>0,864*1,84*0,05</t>
  </si>
  <si>
    <t>Součet</t>
  </si>
  <si>
    <t>6</t>
  </si>
  <si>
    <t>Úpravy povrchů, podlahy a osazování výplní</t>
  </si>
  <si>
    <t>617311141</t>
  </si>
  <si>
    <t>Vápenná omítka štuková dvouvrstvá světlíků nebo výtahových šachet nanášená ručně</t>
  </si>
  <si>
    <t>m2</t>
  </si>
  <si>
    <t>192309867</t>
  </si>
  <si>
    <t>(0,864+1,84)*12,89</t>
  </si>
  <si>
    <t>0,864*1,84</t>
  </si>
  <si>
    <t>3</t>
  </si>
  <si>
    <t>617311191</t>
  </si>
  <si>
    <t>Příplatek k vápenné omítce světlíků nebo výtahových šachet za každých dalších 5 mm tloušťky ručně</t>
  </si>
  <si>
    <t>-1862342581</t>
  </si>
  <si>
    <t>36,445</t>
  </si>
  <si>
    <t>631311136</t>
  </si>
  <si>
    <t>Mazanina tl přes 120 do 240 mm z betonu prostého bez zvýšených nároků na prostředí tř. C 25/30</t>
  </si>
  <si>
    <t>-2125428931</t>
  </si>
  <si>
    <t>0,864*1,84*0,20</t>
  </si>
  <si>
    <t>5</t>
  </si>
  <si>
    <t>631319175</t>
  </si>
  <si>
    <t>Příplatek k mazanině tl přes 120 do 240 mm za stržení povrchu spodní vrstvy před vložením výztuže</t>
  </si>
  <si>
    <t>-45240136</t>
  </si>
  <si>
    <t>0,318*2</t>
  </si>
  <si>
    <t>631362021</t>
  </si>
  <si>
    <t xml:space="preserve">Výztuž mazanin svařovanými sítěmi </t>
  </si>
  <si>
    <t>t</t>
  </si>
  <si>
    <t>-398890672</t>
  </si>
  <si>
    <t>0,864*1,84*0,004*2</t>
  </si>
  <si>
    <t>9</t>
  </si>
  <si>
    <t>Ostatní konstrukce a práce, bourání</t>
  </si>
  <si>
    <t>7</t>
  </si>
  <si>
    <t>949311112</t>
  </si>
  <si>
    <t>Montáž lešení trubkového do šachet o půdorysné ploše do 6 m2 v přes 10 do 20 m</t>
  </si>
  <si>
    <t>m</t>
  </si>
  <si>
    <t>495132915</t>
  </si>
  <si>
    <t>12,890</t>
  </si>
  <si>
    <t>8</t>
  </si>
  <si>
    <t>949311211</t>
  </si>
  <si>
    <t>Příplatek k lešení trubkovému do šachet do 6 m2 v přes 20 do 30 m za první a ZKD den použití</t>
  </si>
  <si>
    <t>-881054681</t>
  </si>
  <si>
    <t>12,89*15</t>
  </si>
  <si>
    <t>949311812</t>
  </si>
  <si>
    <t>Demontáž lešení trubkového do šachet o půdorysné ploše do 6 m2 v přes 10 do 20 m</t>
  </si>
  <si>
    <t>1340342304</t>
  </si>
  <si>
    <t>10</t>
  </si>
  <si>
    <t>952900001</t>
  </si>
  <si>
    <t>Dokončovací práce</t>
  </si>
  <si>
    <t>kpl</t>
  </si>
  <si>
    <t>1589734508</t>
  </si>
  <si>
    <t>11</t>
  </si>
  <si>
    <t>952900002</t>
  </si>
  <si>
    <t>Denní úklid staveniště</t>
  </si>
  <si>
    <t>hod</t>
  </si>
  <si>
    <t>1974449718</t>
  </si>
  <si>
    <t>80</t>
  </si>
  <si>
    <t>12</t>
  </si>
  <si>
    <t>952900005</t>
  </si>
  <si>
    <t xml:space="preserve">Vybudování zástěny  v chodbách  před vstupem do výtahu vč. dveří</t>
  </si>
  <si>
    <t>-1858567589</t>
  </si>
  <si>
    <t>13</t>
  </si>
  <si>
    <t>952900005.1</t>
  </si>
  <si>
    <t>Pomocné stavební práce</t>
  </si>
  <si>
    <t>-1708318297</t>
  </si>
  <si>
    <t>14</t>
  </si>
  <si>
    <t>952900009</t>
  </si>
  <si>
    <t>Hasicí přístroje</t>
  </si>
  <si>
    <t>1871402670</t>
  </si>
  <si>
    <t>952900010</t>
  </si>
  <si>
    <t>Demontáž stávajícího výtahu vč. elektroinstalace,strojovny a pod.</t>
  </si>
  <si>
    <t>-2087720511</t>
  </si>
  <si>
    <t>16</t>
  </si>
  <si>
    <t>952900010a</t>
  </si>
  <si>
    <t>Ekologická likvidace stáv.výtahu a původ.rozvaděče</t>
  </si>
  <si>
    <t>62862970</t>
  </si>
  <si>
    <t>17</t>
  </si>
  <si>
    <t>952900011</t>
  </si>
  <si>
    <t xml:space="preserve">Výroba atypického  výtahu vč. PD</t>
  </si>
  <si>
    <t>450214125</t>
  </si>
  <si>
    <t>18</t>
  </si>
  <si>
    <t>952900011a</t>
  </si>
  <si>
    <t xml:space="preserve">Montážní práce související  s instalací výtahu ve výtah.šachtě  vč. technologie a elektroinstalace výtahu</t>
  </si>
  <si>
    <t>983330627</t>
  </si>
  <si>
    <t>19</t>
  </si>
  <si>
    <t>952900012</t>
  </si>
  <si>
    <t xml:space="preserve">Výměna  stávajícího poklopu ozn. ŠV</t>
  </si>
  <si>
    <t>-1802965940</t>
  </si>
  <si>
    <t>20</t>
  </si>
  <si>
    <t>952900013</t>
  </si>
  <si>
    <t xml:space="preserve">Revize, zkoušky </t>
  </si>
  <si>
    <t>-406459581</t>
  </si>
  <si>
    <t>952900014</t>
  </si>
  <si>
    <t>Oprava podlahy před výtahem po jeho osazení</t>
  </si>
  <si>
    <t>-990182713</t>
  </si>
  <si>
    <t>22</t>
  </si>
  <si>
    <t>952900015</t>
  </si>
  <si>
    <t>Úprava ostění u výth. dveří</t>
  </si>
  <si>
    <t>-605054054</t>
  </si>
  <si>
    <t>23</t>
  </si>
  <si>
    <t>952901111</t>
  </si>
  <si>
    <t>Vyčištění budov bytové a občanské výstavby při výšce podlaží do 4 m</t>
  </si>
  <si>
    <t>1032647502</t>
  </si>
  <si>
    <t>30</t>
  </si>
  <si>
    <t>24</t>
  </si>
  <si>
    <t>952905221</t>
  </si>
  <si>
    <t xml:space="preserve">Očištění  podlah v jednotlivých podlažích</t>
  </si>
  <si>
    <t>903030281</t>
  </si>
  <si>
    <t>60</t>
  </si>
  <si>
    <t>25</t>
  </si>
  <si>
    <t>965043431</t>
  </si>
  <si>
    <t xml:space="preserve">Bourání podkladů  betonových s potěrem  pl do 4 m2</t>
  </si>
  <si>
    <t>509816701</t>
  </si>
  <si>
    <t>0,864*1,84*0,25</t>
  </si>
  <si>
    <t>26</t>
  </si>
  <si>
    <t>978011191</t>
  </si>
  <si>
    <t>Otlučení (osekání) vnitřní vápenné nebo vápenocementové omítky stropů v rozsahu přes 50 do 100 %</t>
  </si>
  <si>
    <t>-615072666</t>
  </si>
  <si>
    <t>27</t>
  </si>
  <si>
    <t>978013191</t>
  </si>
  <si>
    <t>Otlučení (osekání) vnitřní vápenné nebo vápenocementové omítky stěn v rozsahu přes 50 do 100 %</t>
  </si>
  <si>
    <t>-649418283</t>
  </si>
  <si>
    <t>997</t>
  </si>
  <si>
    <t>Přesun sutě</t>
  </si>
  <si>
    <t>28</t>
  </si>
  <si>
    <t>997013213</t>
  </si>
  <si>
    <t>Vnitrostaveništní doprava suti a vybouraných hmot pro budovy v do 12 m ručně</t>
  </si>
  <si>
    <t>1684412893</t>
  </si>
  <si>
    <t>29</t>
  </si>
  <si>
    <t>997013219</t>
  </si>
  <si>
    <t>Příplatek k vnitrostaveništní dopravě suti a vybouraných hmot za zvětšenou dopravu suti ZKD 10 m</t>
  </si>
  <si>
    <t>1863531596</t>
  </si>
  <si>
    <t>2,556*5 'Přepočtené koeficientem množství</t>
  </si>
  <si>
    <t>997013501</t>
  </si>
  <si>
    <t>Odvoz suti a vybouraných hmot na skládku nebo meziskládku do 1 km se složením</t>
  </si>
  <si>
    <t>2041776962</t>
  </si>
  <si>
    <t>31</t>
  </si>
  <si>
    <t>997013509</t>
  </si>
  <si>
    <t>Příplatek k odvozu suti a vybouraných hmot na skládku ZKD 1 km přes 1 km</t>
  </si>
  <si>
    <t>1531285818</t>
  </si>
  <si>
    <t>2,556*20 'Přepočtené koeficientem množství</t>
  </si>
  <si>
    <t>32</t>
  </si>
  <si>
    <t>997013831</t>
  </si>
  <si>
    <t>Poplatek za uložení stavebního směsného odpadu na skládce (skládkovné)</t>
  </si>
  <si>
    <t>-1623282008</t>
  </si>
  <si>
    <t>998</t>
  </si>
  <si>
    <t>Přesun hmot</t>
  </si>
  <si>
    <t>33</t>
  </si>
  <si>
    <t>998011001</t>
  </si>
  <si>
    <t>Přesun hmot pro budovy zděné v do 6 m</t>
  </si>
  <si>
    <t>1582150368</t>
  </si>
  <si>
    <t>PSV</t>
  </si>
  <si>
    <t>Práce a dodávky PSV</t>
  </si>
  <si>
    <t>741</t>
  </si>
  <si>
    <t>Elektroinstalace - silnoproud</t>
  </si>
  <si>
    <t>34</t>
  </si>
  <si>
    <t>741100001</t>
  </si>
  <si>
    <t>Elektroinstalace - připojení výtahu</t>
  </si>
  <si>
    <t>1936246974</t>
  </si>
  <si>
    <t>35</t>
  </si>
  <si>
    <t>741100002</t>
  </si>
  <si>
    <t xml:space="preserve">Rozvaděč  včetně  vystrojení</t>
  </si>
  <si>
    <t>-716496163</t>
  </si>
  <si>
    <t>784</t>
  </si>
  <si>
    <t xml:space="preserve">Dokončovací práce - malby </t>
  </si>
  <si>
    <t>36</t>
  </si>
  <si>
    <t>784100001</t>
  </si>
  <si>
    <t>Malby- výtahová šachta + prostory před výtahem ( suterén, mezanin)</t>
  </si>
  <si>
    <t>-338574097</t>
  </si>
  <si>
    <t>2* 50,0</t>
  </si>
  <si>
    <t>VRN</t>
  </si>
  <si>
    <t>Vedlejší rozpočtové náklady</t>
  </si>
  <si>
    <t>VRN3</t>
  </si>
  <si>
    <t>Zařízení staveniště</t>
  </si>
  <si>
    <t>37</t>
  </si>
  <si>
    <t>031002000</t>
  </si>
  <si>
    <t>Související práce pro zařízení staveniště</t>
  </si>
  <si>
    <t>%</t>
  </si>
  <si>
    <t>1024</t>
  </si>
  <si>
    <t>1090675082</t>
  </si>
  <si>
    <t>VRN4</t>
  </si>
  <si>
    <t>Inženýrská činnost</t>
  </si>
  <si>
    <t>38</t>
  </si>
  <si>
    <t>041103000</t>
  </si>
  <si>
    <t>Koordinační činnost</t>
  </si>
  <si>
    <t>-1056407029</t>
  </si>
  <si>
    <t>VRN6</t>
  </si>
  <si>
    <t>Územní vlivy</t>
  </si>
  <si>
    <t>39</t>
  </si>
  <si>
    <t>062002000</t>
  </si>
  <si>
    <t>Ztížené dopravní podmínky</t>
  </si>
  <si>
    <t>1530103279</t>
  </si>
  <si>
    <t>40</t>
  </si>
  <si>
    <t>065002000</t>
  </si>
  <si>
    <t>Mimostaveništní doprava materiálů</t>
  </si>
  <si>
    <t>-936873654</t>
  </si>
  <si>
    <t>VRN7</t>
  </si>
  <si>
    <t>Provozní vlivy</t>
  </si>
  <si>
    <t>41</t>
  </si>
  <si>
    <t>071002000</t>
  </si>
  <si>
    <t>Provoz investora, třetích osob</t>
  </si>
  <si>
    <t>-1131272518</t>
  </si>
  <si>
    <t>VRN8</t>
  </si>
  <si>
    <t>Přesun stavebních kapacit</t>
  </si>
  <si>
    <t>42</t>
  </si>
  <si>
    <t>084003000</t>
  </si>
  <si>
    <t>za práci v noci, o sobotách a nedělích, ve státem uznaný svátek</t>
  </si>
  <si>
    <t>-110524543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</si>
</sst>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31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34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35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36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37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38</v>
      </c>
      <c r="E29" s="46"/>
      <c r="F29" s="31" t="s">
        <v>39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40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41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42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43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44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45</v>
      </c>
      <c r="U35" s="53"/>
      <c r="V35" s="53"/>
      <c r="W35" s="53"/>
      <c r="X35" s="55" t="s">
        <v>46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47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48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49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50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49</v>
      </c>
      <c r="AI60" s="41"/>
      <c r="AJ60" s="41"/>
      <c r="AK60" s="41"/>
      <c r="AL60" s="41"/>
      <c r="AM60" s="63" t="s">
        <v>50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52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49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50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49</v>
      </c>
      <c r="AI75" s="41"/>
      <c r="AJ75" s="41"/>
      <c r="AK75" s="41"/>
      <c r="AL75" s="41"/>
      <c r="AM75" s="63" t="s">
        <v>50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53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Smecky-vytah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Stavební úpravy stáv.výtahové šachty a výměna výtahu, Ve Smečkách 33, Praha 1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Ve Smečkách 33, Praha 1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11. 10. 2022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54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55</v>
      </c>
      <c r="D92" s="93"/>
      <c r="E92" s="93"/>
      <c r="F92" s="93"/>
      <c r="G92" s="93"/>
      <c r="H92" s="94"/>
      <c r="I92" s="95" t="s">
        <v>56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57</v>
      </c>
      <c r="AH92" s="93"/>
      <c r="AI92" s="93"/>
      <c r="AJ92" s="93"/>
      <c r="AK92" s="93"/>
      <c r="AL92" s="93"/>
      <c r="AM92" s="93"/>
      <c r="AN92" s="95" t="s">
        <v>58</v>
      </c>
      <c r="AO92" s="93"/>
      <c r="AP92" s="97"/>
      <c r="AQ92" s="98" t="s">
        <v>59</v>
      </c>
      <c r="AR92" s="43"/>
      <c r="AS92" s="99" t="s">
        <v>60</v>
      </c>
      <c r="AT92" s="100" t="s">
        <v>61</v>
      </c>
      <c r="AU92" s="100" t="s">
        <v>62</v>
      </c>
      <c r="AV92" s="100" t="s">
        <v>63</v>
      </c>
      <c r="AW92" s="100" t="s">
        <v>64</v>
      </c>
      <c r="AX92" s="100" t="s">
        <v>65</v>
      </c>
      <c r="AY92" s="100" t="s">
        <v>66</v>
      </c>
      <c r="AZ92" s="100" t="s">
        <v>67</v>
      </c>
      <c r="BA92" s="100" t="s">
        <v>68</v>
      </c>
      <c r="BB92" s="100" t="s">
        <v>69</v>
      </c>
      <c r="BC92" s="100" t="s">
        <v>70</v>
      </c>
      <c r="BD92" s="101" t="s">
        <v>71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72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73</v>
      </c>
      <c r="BT94" s="116" t="s">
        <v>74</v>
      </c>
      <c r="BV94" s="116" t="s">
        <v>75</v>
      </c>
      <c r="BW94" s="116" t="s">
        <v>5</v>
      </c>
      <c r="BX94" s="116" t="s">
        <v>76</v>
      </c>
      <c r="CL94" s="116" t="s">
        <v>1</v>
      </c>
    </row>
    <row r="95" s="7" customFormat="1" ht="37.5" customHeight="1">
      <c r="A95" s="117" t="s">
        <v>77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'Smecky-vytah - Stavební ú...'!J28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78</v>
      </c>
      <c r="AR95" s="124"/>
      <c r="AS95" s="125">
        <v>0</v>
      </c>
      <c r="AT95" s="126">
        <f>ROUND(SUM(AV95:AW95),2)</f>
        <v>0</v>
      </c>
      <c r="AU95" s="127">
        <f>'Smecky-vytah - Stavební ú...'!P127</f>
        <v>0</v>
      </c>
      <c r="AV95" s="126">
        <f>'Smecky-vytah - Stavební ú...'!J31</f>
        <v>0</v>
      </c>
      <c r="AW95" s="126">
        <f>'Smecky-vytah - Stavební ú...'!J32</f>
        <v>0</v>
      </c>
      <c r="AX95" s="126">
        <f>'Smecky-vytah - Stavební ú...'!J33</f>
        <v>0</v>
      </c>
      <c r="AY95" s="126">
        <f>'Smecky-vytah - Stavební ú...'!J34</f>
        <v>0</v>
      </c>
      <c r="AZ95" s="126">
        <f>'Smecky-vytah - Stavební ú...'!F31</f>
        <v>0</v>
      </c>
      <c r="BA95" s="126">
        <f>'Smecky-vytah - Stavební ú...'!F32</f>
        <v>0</v>
      </c>
      <c r="BB95" s="126">
        <f>'Smecky-vytah - Stavební ú...'!F33</f>
        <v>0</v>
      </c>
      <c r="BC95" s="126">
        <f>'Smecky-vytah - Stavební ú...'!F34</f>
        <v>0</v>
      </c>
      <c r="BD95" s="128">
        <f>'Smecky-vytah - Stavební ú...'!F35</f>
        <v>0</v>
      </c>
      <c r="BE95" s="7"/>
      <c r="BT95" s="129" t="s">
        <v>79</v>
      </c>
      <c r="BU95" s="129" t="s">
        <v>80</v>
      </c>
      <c r="BV95" s="129" t="s">
        <v>75</v>
      </c>
      <c r="BW95" s="129" t="s">
        <v>5</v>
      </c>
      <c r="BX95" s="129" t="s">
        <v>76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6AQ+shEdx21hAtZykGPepWfU7MCXh1u8fWzb2dHB5I2u4iri/jHhGCa8zM52For3EvKu6cXMfHCJRhdy5o4Hug==" hashValue="OF8yt2hMD2czKkr3QJNdLTsuMWe8SRqoZu3WF2ttu5cuuQNImN/FOzF3ldiRVd9hZu3IHGQENHM/TGoQoefy7A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mecky-vytah - Stavební ú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81</v>
      </c>
    </row>
    <row r="4" s="1" customFormat="1" ht="24.96" customHeight="1">
      <c r="B4" s="19"/>
      <c r="D4" s="132" t="s">
        <v>82</v>
      </c>
      <c r="L4" s="19"/>
      <c r="M4" s="133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30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11. 10. 2022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tr">
        <f>IF('Rekapitulace stavby'!AN10="","",'Rekapitulace stavby'!AN10)</f>
        <v/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tr">
        <f>IF('Rekapitulace stavby'!E11="","",'Rekapitulace stavby'!E11)</f>
        <v xml:space="preserve"> </v>
      </c>
      <c r="F13" s="37"/>
      <c r="G13" s="37"/>
      <c r="H13" s="37"/>
      <c r="I13" s="134" t="s">
        <v>27</v>
      </c>
      <c r="J13" s="136" t="str">
        <f>IF('Rekapitulace stavby'!AN11="","",'Rekapitulace stavby'!AN11)</f>
        <v/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28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27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30</v>
      </c>
      <c r="E18" s="37"/>
      <c r="F18" s="37"/>
      <c r="G18" s="37"/>
      <c r="H18" s="37"/>
      <c r="I18" s="134" t="s">
        <v>25</v>
      </c>
      <c r="J18" s="136" t="str">
        <f>IF('Rekapitulace stavby'!AN16="","",'Rekapitulace stavby'!AN16)</f>
        <v/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tr">
        <f>IF('Rekapitulace stavby'!E17="","",'Rekapitulace stavby'!E17)</f>
        <v xml:space="preserve"> </v>
      </c>
      <c r="F19" s="37"/>
      <c r="G19" s="37"/>
      <c r="H19" s="37"/>
      <c r="I19" s="134" t="s">
        <v>27</v>
      </c>
      <c r="J19" s="136" t="str">
        <f>IF('Rekapitulace stavby'!AN17="","",'Rekapitulace stavby'!AN17)</f>
        <v/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32</v>
      </c>
      <c r="E21" s="37"/>
      <c r="F21" s="37"/>
      <c r="G21" s="37"/>
      <c r="H21" s="37"/>
      <c r="I21" s="134" t="s">
        <v>25</v>
      </c>
      <c r="J21" s="136" t="str">
        <f>IF('Rekapitulace stavby'!AN19="","",'Rekapitulace stavby'!AN19)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tr">
        <f>IF('Rekapitulace stavby'!E20="","",'Rekapitulace stavby'!E20)</f>
        <v xml:space="preserve"> </v>
      </c>
      <c r="F22" s="37"/>
      <c r="G22" s="37"/>
      <c r="H22" s="37"/>
      <c r="I22" s="134" t="s">
        <v>27</v>
      </c>
      <c r="J22" s="136" t="str">
        <f>IF('Rekapitulace stavby'!AN20="","",'Rekapitulace stavby'!AN20)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33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34</v>
      </c>
      <c r="E28" s="37"/>
      <c r="F28" s="37"/>
      <c r="G28" s="37"/>
      <c r="H28" s="37"/>
      <c r="I28" s="37"/>
      <c r="J28" s="144">
        <f>ROUND(J127,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36</v>
      </c>
      <c r="G30" s="37"/>
      <c r="H30" s="37"/>
      <c r="I30" s="145" t="s">
        <v>35</v>
      </c>
      <c r="J30" s="145" t="s">
        <v>37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38</v>
      </c>
      <c r="E31" s="134" t="s">
        <v>39</v>
      </c>
      <c r="F31" s="147">
        <f>ROUND((SUM(BE127:BE243)),  2)</f>
        <v>0</v>
      </c>
      <c r="G31" s="37"/>
      <c r="H31" s="37"/>
      <c r="I31" s="148">
        <v>0.20999999999999999</v>
      </c>
      <c r="J31" s="147">
        <f>ROUND(((SUM(BE127:BE243))*I31),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40</v>
      </c>
      <c r="F32" s="147">
        <f>ROUND((SUM(BF127:BF243)),  2)</f>
        <v>0</v>
      </c>
      <c r="G32" s="37"/>
      <c r="H32" s="37"/>
      <c r="I32" s="148">
        <v>0.14999999999999999</v>
      </c>
      <c r="J32" s="147">
        <f>ROUND(((SUM(BF127:BF243))*I32),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41</v>
      </c>
      <c r="F33" s="147">
        <f>ROUND((SUM(BG127:BG243)),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42</v>
      </c>
      <c r="F34" s="147">
        <f>ROUND((SUM(BH127:BH243)),  2)</f>
        <v>0</v>
      </c>
      <c r="G34" s="37"/>
      <c r="H34" s="37"/>
      <c r="I34" s="148">
        <v>0.14999999999999999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43</v>
      </c>
      <c r="F35" s="147">
        <f>ROUND((SUM(BI127:BI243)),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44</v>
      </c>
      <c r="E37" s="151"/>
      <c r="F37" s="151"/>
      <c r="G37" s="152" t="s">
        <v>45</v>
      </c>
      <c r="H37" s="153" t="s">
        <v>46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47</v>
      </c>
      <c r="E50" s="157"/>
      <c r="F50" s="157"/>
      <c r="G50" s="156" t="s">
        <v>48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49</v>
      </c>
      <c r="E61" s="159"/>
      <c r="F61" s="160" t="s">
        <v>50</v>
      </c>
      <c r="G61" s="158" t="s">
        <v>49</v>
      </c>
      <c r="H61" s="159"/>
      <c r="I61" s="159"/>
      <c r="J61" s="161" t="s">
        <v>50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51</v>
      </c>
      <c r="E65" s="162"/>
      <c r="F65" s="162"/>
      <c r="G65" s="156" t="s">
        <v>52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49</v>
      </c>
      <c r="E76" s="159"/>
      <c r="F76" s="160" t="s">
        <v>50</v>
      </c>
      <c r="G76" s="158" t="s">
        <v>49</v>
      </c>
      <c r="H76" s="159"/>
      <c r="I76" s="159"/>
      <c r="J76" s="161" t="s">
        <v>50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30" customHeight="1">
      <c r="A85" s="37"/>
      <c r="B85" s="38"/>
      <c r="C85" s="39"/>
      <c r="D85" s="39"/>
      <c r="E85" s="75" t="str">
        <f>E7</f>
        <v>Stavební úpravy stáv.výtahové šachty a výměna výtahu, Ve Smečkách 33, Praha 1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>Ve Smečkách 33, Praha 1</v>
      </c>
      <c r="G87" s="39"/>
      <c r="H87" s="39"/>
      <c r="I87" s="31" t="s">
        <v>22</v>
      </c>
      <c r="J87" s="78" t="str">
        <f>IF(J10="","",J10)</f>
        <v>11. 10. 2022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9"/>
      <c r="E89" s="39"/>
      <c r="F89" s="26" t="str">
        <f>E13</f>
        <v xml:space="preserve"> </v>
      </c>
      <c r="G89" s="39"/>
      <c r="H89" s="39"/>
      <c r="I89" s="31" t="s">
        <v>30</v>
      </c>
      <c r="J89" s="35" t="str">
        <f>E19</f>
        <v xml:space="preserve"> 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28</v>
      </c>
      <c r="D90" s="39"/>
      <c r="E90" s="39"/>
      <c r="F90" s="26" t="str">
        <f>IF(E16="","",E16)</f>
        <v>Vyplň údaj</v>
      </c>
      <c r="G90" s="39"/>
      <c r="H90" s="39"/>
      <c r="I90" s="31" t="s">
        <v>32</v>
      </c>
      <c r="J90" s="35" t="str">
        <f>E22</f>
        <v xml:space="preserve"> 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67" t="s">
        <v>84</v>
      </c>
      <c r="D92" s="168"/>
      <c r="E92" s="168"/>
      <c r="F92" s="168"/>
      <c r="G92" s="168"/>
      <c r="H92" s="168"/>
      <c r="I92" s="168"/>
      <c r="J92" s="169" t="s">
        <v>85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0" t="s">
        <v>86</v>
      </c>
      <c r="D94" s="39"/>
      <c r="E94" s="39"/>
      <c r="F94" s="39"/>
      <c r="G94" s="39"/>
      <c r="H94" s="39"/>
      <c r="I94" s="39"/>
      <c r="J94" s="109">
        <f>J127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87</v>
      </c>
    </row>
    <row r="95" s="9" customFormat="1" ht="24.96" customHeight="1">
      <c r="A95" s="9"/>
      <c r="B95" s="171"/>
      <c r="C95" s="172"/>
      <c r="D95" s="173" t="s">
        <v>88</v>
      </c>
      <c r="E95" s="174"/>
      <c r="F95" s="174"/>
      <c r="G95" s="174"/>
      <c r="H95" s="174"/>
      <c r="I95" s="174"/>
      <c r="J95" s="175">
        <f>J128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89</v>
      </c>
      <c r="E96" s="180"/>
      <c r="F96" s="180"/>
      <c r="G96" s="180"/>
      <c r="H96" s="180"/>
      <c r="I96" s="180"/>
      <c r="J96" s="181">
        <f>J129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7"/>
      <c r="C97" s="178"/>
      <c r="D97" s="179" t="s">
        <v>90</v>
      </c>
      <c r="E97" s="180"/>
      <c r="F97" s="180"/>
      <c r="G97" s="180"/>
      <c r="H97" s="180"/>
      <c r="I97" s="180"/>
      <c r="J97" s="181">
        <f>J133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7"/>
      <c r="C98" s="178"/>
      <c r="D98" s="179" t="s">
        <v>91</v>
      </c>
      <c r="E98" s="180"/>
      <c r="F98" s="180"/>
      <c r="G98" s="180"/>
      <c r="H98" s="180"/>
      <c r="I98" s="180"/>
      <c r="J98" s="181">
        <f>J150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92</v>
      </c>
      <c r="E99" s="180"/>
      <c r="F99" s="180"/>
      <c r="G99" s="180"/>
      <c r="H99" s="180"/>
      <c r="I99" s="180"/>
      <c r="J99" s="181">
        <f>J212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7"/>
      <c r="C100" s="178"/>
      <c r="D100" s="179" t="s">
        <v>93</v>
      </c>
      <c r="E100" s="180"/>
      <c r="F100" s="180"/>
      <c r="G100" s="180"/>
      <c r="H100" s="180"/>
      <c r="I100" s="180"/>
      <c r="J100" s="181">
        <f>J220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1"/>
      <c r="C101" s="172"/>
      <c r="D101" s="173" t="s">
        <v>94</v>
      </c>
      <c r="E101" s="174"/>
      <c r="F101" s="174"/>
      <c r="G101" s="174"/>
      <c r="H101" s="174"/>
      <c r="I101" s="174"/>
      <c r="J101" s="175">
        <f>J222</f>
        <v>0</v>
      </c>
      <c r="K101" s="172"/>
      <c r="L101" s="17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77"/>
      <c r="C102" s="178"/>
      <c r="D102" s="179" t="s">
        <v>95</v>
      </c>
      <c r="E102" s="180"/>
      <c r="F102" s="180"/>
      <c r="G102" s="180"/>
      <c r="H102" s="180"/>
      <c r="I102" s="180"/>
      <c r="J102" s="181">
        <f>J223</f>
        <v>0</v>
      </c>
      <c r="K102" s="178"/>
      <c r="L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7"/>
      <c r="C103" s="178"/>
      <c r="D103" s="179" t="s">
        <v>96</v>
      </c>
      <c r="E103" s="180"/>
      <c r="F103" s="180"/>
      <c r="G103" s="180"/>
      <c r="H103" s="180"/>
      <c r="I103" s="180"/>
      <c r="J103" s="181">
        <f>J226</f>
        <v>0</v>
      </c>
      <c r="K103" s="178"/>
      <c r="L103" s="18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1"/>
      <c r="C104" s="172"/>
      <c r="D104" s="173" t="s">
        <v>97</v>
      </c>
      <c r="E104" s="174"/>
      <c r="F104" s="174"/>
      <c r="G104" s="174"/>
      <c r="H104" s="174"/>
      <c r="I104" s="174"/>
      <c r="J104" s="175">
        <f>J232</f>
        <v>0</v>
      </c>
      <c r="K104" s="172"/>
      <c r="L104" s="17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77"/>
      <c r="C105" s="178"/>
      <c r="D105" s="179" t="s">
        <v>98</v>
      </c>
      <c r="E105" s="180"/>
      <c r="F105" s="180"/>
      <c r="G105" s="180"/>
      <c r="H105" s="180"/>
      <c r="I105" s="180"/>
      <c r="J105" s="181">
        <f>J233</f>
        <v>0</v>
      </c>
      <c r="K105" s="178"/>
      <c r="L105" s="18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7"/>
      <c r="C106" s="178"/>
      <c r="D106" s="179" t="s">
        <v>99</v>
      </c>
      <c r="E106" s="180"/>
      <c r="F106" s="180"/>
      <c r="G106" s="180"/>
      <c r="H106" s="180"/>
      <c r="I106" s="180"/>
      <c r="J106" s="181">
        <f>J235</f>
        <v>0</v>
      </c>
      <c r="K106" s="178"/>
      <c r="L106" s="18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7"/>
      <c r="C107" s="178"/>
      <c r="D107" s="179" t="s">
        <v>100</v>
      </c>
      <c r="E107" s="180"/>
      <c r="F107" s="180"/>
      <c r="G107" s="180"/>
      <c r="H107" s="180"/>
      <c r="I107" s="180"/>
      <c r="J107" s="181">
        <f>J237</f>
        <v>0</v>
      </c>
      <c r="K107" s="178"/>
      <c r="L107" s="18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7"/>
      <c r="C108" s="178"/>
      <c r="D108" s="179" t="s">
        <v>101</v>
      </c>
      <c r="E108" s="180"/>
      <c r="F108" s="180"/>
      <c r="G108" s="180"/>
      <c r="H108" s="180"/>
      <c r="I108" s="180"/>
      <c r="J108" s="181">
        <f>J240</f>
        <v>0</v>
      </c>
      <c r="K108" s="178"/>
      <c r="L108" s="18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7"/>
      <c r="C109" s="178"/>
      <c r="D109" s="179" t="s">
        <v>102</v>
      </c>
      <c r="E109" s="180"/>
      <c r="F109" s="180"/>
      <c r="G109" s="180"/>
      <c r="H109" s="180"/>
      <c r="I109" s="180"/>
      <c r="J109" s="181">
        <f>J242</f>
        <v>0</v>
      </c>
      <c r="K109" s="178"/>
      <c r="L109" s="18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103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16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30" customHeight="1">
      <c r="A119" s="37"/>
      <c r="B119" s="38"/>
      <c r="C119" s="39"/>
      <c r="D119" s="39"/>
      <c r="E119" s="75" t="str">
        <f>E7</f>
        <v>Stavební úpravy stáv.výtahové šachty a výměna výtahu, Ve Smečkách 33, Praha 1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9"/>
      <c r="E121" s="39"/>
      <c r="F121" s="26" t="str">
        <f>F10</f>
        <v>Ve Smečkách 33, Praha 1</v>
      </c>
      <c r="G121" s="39"/>
      <c r="H121" s="39"/>
      <c r="I121" s="31" t="s">
        <v>22</v>
      </c>
      <c r="J121" s="78" t="str">
        <f>IF(J10="","",J10)</f>
        <v>11. 10. 2022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9"/>
      <c r="E123" s="39"/>
      <c r="F123" s="26" t="str">
        <f>E13</f>
        <v xml:space="preserve"> </v>
      </c>
      <c r="G123" s="39"/>
      <c r="H123" s="39"/>
      <c r="I123" s="31" t="s">
        <v>30</v>
      </c>
      <c r="J123" s="35" t="str">
        <f>E19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28</v>
      </c>
      <c r="D124" s="39"/>
      <c r="E124" s="39"/>
      <c r="F124" s="26" t="str">
        <f>IF(E16="","",E16)</f>
        <v>Vyplň údaj</v>
      </c>
      <c r="G124" s="39"/>
      <c r="H124" s="39"/>
      <c r="I124" s="31" t="s">
        <v>32</v>
      </c>
      <c r="J124" s="35" t="str">
        <f>E22</f>
        <v xml:space="preserve"> 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83"/>
      <c r="B126" s="184"/>
      <c r="C126" s="185" t="s">
        <v>104</v>
      </c>
      <c r="D126" s="186" t="s">
        <v>59</v>
      </c>
      <c r="E126" s="186" t="s">
        <v>55</v>
      </c>
      <c r="F126" s="186" t="s">
        <v>56</v>
      </c>
      <c r="G126" s="186" t="s">
        <v>105</v>
      </c>
      <c r="H126" s="186" t="s">
        <v>106</v>
      </c>
      <c r="I126" s="186" t="s">
        <v>107</v>
      </c>
      <c r="J126" s="187" t="s">
        <v>85</v>
      </c>
      <c r="K126" s="188" t="s">
        <v>108</v>
      </c>
      <c r="L126" s="189"/>
      <c r="M126" s="99" t="s">
        <v>1</v>
      </c>
      <c r="N126" s="100" t="s">
        <v>38</v>
      </c>
      <c r="O126" s="100" t="s">
        <v>109</v>
      </c>
      <c r="P126" s="100" t="s">
        <v>110</v>
      </c>
      <c r="Q126" s="100" t="s">
        <v>111</v>
      </c>
      <c r="R126" s="100" t="s">
        <v>112</v>
      </c>
      <c r="S126" s="100" t="s">
        <v>113</v>
      </c>
      <c r="T126" s="101" t="s">
        <v>114</v>
      </c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</row>
    <row r="127" s="2" customFormat="1" ht="22.8" customHeight="1">
      <c r="A127" s="37"/>
      <c r="B127" s="38"/>
      <c r="C127" s="106" t="s">
        <v>115</v>
      </c>
      <c r="D127" s="39"/>
      <c r="E127" s="39"/>
      <c r="F127" s="39"/>
      <c r="G127" s="39"/>
      <c r="H127" s="39"/>
      <c r="I127" s="39"/>
      <c r="J127" s="190">
        <f>BK127</f>
        <v>0</v>
      </c>
      <c r="K127" s="39"/>
      <c r="L127" s="43"/>
      <c r="M127" s="102"/>
      <c r="N127" s="191"/>
      <c r="O127" s="103"/>
      <c r="P127" s="192">
        <f>P128+P222+P232</f>
        <v>0</v>
      </c>
      <c r="Q127" s="103"/>
      <c r="R127" s="192">
        <f>R128+R222+R232</f>
        <v>1.88071327</v>
      </c>
      <c r="S127" s="103"/>
      <c r="T127" s="193">
        <f>T128+T222+T232</f>
        <v>2.5562300000000002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73</v>
      </c>
      <c r="AU127" s="16" t="s">
        <v>87</v>
      </c>
      <c r="BK127" s="194">
        <f>BK128+BK222+BK232</f>
        <v>0</v>
      </c>
    </row>
    <row r="128" s="12" customFormat="1" ht="25.92" customHeight="1">
      <c r="A128" s="12"/>
      <c r="B128" s="195"/>
      <c r="C128" s="196"/>
      <c r="D128" s="197" t="s">
        <v>73</v>
      </c>
      <c r="E128" s="198" t="s">
        <v>116</v>
      </c>
      <c r="F128" s="198" t="s">
        <v>117</v>
      </c>
      <c r="G128" s="196"/>
      <c r="H128" s="196"/>
      <c r="I128" s="199"/>
      <c r="J128" s="200">
        <f>BK128</f>
        <v>0</v>
      </c>
      <c r="K128" s="196"/>
      <c r="L128" s="201"/>
      <c r="M128" s="202"/>
      <c r="N128" s="203"/>
      <c r="O128" s="203"/>
      <c r="P128" s="204">
        <f>P129+P133+P150+P212+P220</f>
        <v>0</v>
      </c>
      <c r="Q128" s="203"/>
      <c r="R128" s="204">
        <f>R129+R133+R150+R212+R220</f>
        <v>1.88071327</v>
      </c>
      <c r="S128" s="203"/>
      <c r="T128" s="205">
        <f>T129+T133+T150+T212+T220</f>
        <v>2.5562300000000002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6" t="s">
        <v>79</v>
      </c>
      <c r="AT128" s="207" t="s">
        <v>73</v>
      </c>
      <c r="AU128" s="207" t="s">
        <v>74</v>
      </c>
      <c r="AY128" s="206" t="s">
        <v>118</v>
      </c>
      <c r="BK128" s="208">
        <f>BK129+BK133+BK150+BK212+BK220</f>
        <v>0</v>
      </c>
    </row>
    <row r="129" s="12" customFormat="1" ht="22.8" customHeight="1">
      <c r="A129" s="12"/>
      <c r="B129" s="195"/>
      <c r="C129" s="196"/>
      <c r="D129" s="197" t="s">
        <v>73</v>
      </c>
      <c r="E129" s="209" t="s">
        <v>81</v>
      </c>
      <c r="F129" s="209" t="s">
        <v>119</v>
      </c>
      <c r="G129" s="196"/>
      <c r="H129" s="196"/>
      <c r="I129" s="199"/>
      <c r="J129" s="210">
        <f>BK129</f>
        <v>0</v>
      </c>
      <c r="K129" s="196"/>
      <c r="L129" s="201"/>
      <c r="M129" s="202"/>
      <c r="N129" s="203"/>
      <c r="O129" s="203"/>
      <c r="P129" s="204">
        <f>SUM(P130:P132)</f>
        <v>0</v>
      </c>
      <c r="Q129" s="203"/>
      <c r="R129" s="204">
        <f>SUM(R130:R132)</f>
        <v>0.17064000000000001</v>
      </c>
      <c r="S129" s="203"/>
      <c r="T129" s="205">
        <f>SUM(T130:T132)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6" t="s">
        <v>79</v>
      </c>
      <c r="AT129" s="207" t="s">
        <v>73</v>
      </c>
      <c r="AU129" s="207" t="s">
        <v>79</v>
      </c>
      <c r="AY129" s="206" t="s">
        <v>118</v>
      </c>
      <c r="BK129" s="208">
        <f>SUM(BK130:BK132)</f>
        <v>0</v>
      </c>
    </row>
    <row r="130" s="2" customFormat="1" ht="24.15" customHeight="1">
      <c r="A130" s="37"/>
      <c r="B130" s="38"/>
      <c r="C130" s="211" t="s">
        <v>79</v>
      </c>
      <c r="D130" s="211" t="s">
        <v>120</v>
      </c>
      <c r="E130" s="212" t="s">
        <v>121</v>
      </c>
      <c r="F130" s="213" t="s">
        <v>122</v>
      </c>
      <c r="G130" s="214" t="s">
        <v>123</v>
      </c>
      <c r="H130" s="215">
        <v>0.079000000000000001</v>
      </c>
      <c r="I130" s="216"/>
      <c r="J130" s="217">
        <f>ROUND(I130*H130,2)</f>
        <v>0</v>
      </c>
      <c r="K130" s="218"/>
      <c r="L130" s="43"/>
      <c r="M130" s="219" t="s">
        <v>1</v>
      </c>
      <c r="N130" s="220" t="s">
        <v>39</v>
      </c>
      <c r="O130" s="90"/>
      <c r="P130" s="221">
        <f>O130*H130</f>
        <v>0</v>
      </c>
      <c r="Q130" s="221">
        <v>2.1600000000000001</v>
      </c>
      <c r="R130" s="221">
        <f>Q130*H130</f>
        <v>0.17064000000000001</v>
      </c>
      <c r="S130" s="221">
        <v>0</v>
      </c>
      <c r="T130" s="222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3" t="s">
        <v>124</v>
      </c>
      <c r="AT130" s="223" t="s">
        <v>120</v>
      </c>
      <c r="AU130" s="223" t="s">
        <v>81</v>
      </c>
      <c r="AY130" s="16" t="s">
        <v>118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6" t="s">
        <v>79</v>
      </c>
      <c r="BK130" s="224">
        <f>ROUND(I130*H130,2)</f>
        <v>0</v>
      </c>
      <c r="BL130" s="16" t="s">
        <v>124</v>
      </c>
      <c r="BM130" s="223" t="s">
        <v>125</v>
      </c>
    </row>
    <row r="131" s="13" customFormat="1">
      <c r="A131" s="13"/>
      <c r="B131" s="225"/>
      <c r="C131" s="226"/>
      <c r="D131" s="227" t="s">
        <v>126</v>
      </c>
      <c r="E131" s="228" t="s">
        <v>1</v>
      </c>
      <c r="F131" s="229" t="s">
        <v>127</v>
      </c>
      <c r="G131" s="226"/>
      <c r="H131" s="230">
        <v>0.079000000000000001</v>
      </c>
      <c r="I131" s="231"/>
      <c r="J131" s="226"/>
      <c r="K131" s="226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126</v>
      </c>
      <c r="AU131" s="236" t="s">
        <v>81</v>
      </c>
      <c r="AV131" s="13" t="s">
        <v>81</v>
      </c>
      <c r="AW131" s="13" t="s">
        <v>31</v>
      </c>
      <c r="AX131" s="13" t="s">
        <v>74</v>
      </c>
      <c r="AY131" s="236" t="s">
        <v>118</v>
      </c>
    </row>
    <row r="132" s="14" customFormat="1">
      <c r="A132" s="14"/>
      <c r="B132" s="237"/>
      <c r="C132" s="238"/>
      <c r="D132" s="227" t="s">
        <v>126</v>
      </c>
      <c r="E132" s="239" t="s">
        <v>1</v>
      </c>
      <c r="F132" s="240" t="s">
        <v>128</v>
      </c>
      <c r="G132" s="238"/>
      <c r="H132" s="241">
        <v>0.079000000000000001</v>
      </c>
      <c r="I132" s="242"/>
      <c r="J132" s="238"/>
      <c r="K132" s="238"/>
      <c r="L132" s="243"/>
      <c r="M132" s="244"/>
      <c r="N132" s="245"/>
      <c r="O132" s="245"/>
      <c r="P132" s="245"/>
      <c r="Q132" s="245"/>
      <c r="R132" s="245"/>
      <c r="S132" s="245"/>
      <c r="T132" s="24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7" t="s">
        <v>126</v>
      </c>
      <c r="AU132" s="247" t="s">
        <v>81</v>
      </c>
      <c r="AV132" s="14" t="s">
        <v>124</v>
      </c>
      <c r="AW132" s="14" t="s">
        <v>31</v>
      </c>
      <c r="AX132" s="14" t="s">
        <v>79</v>
      </c>
      <c r="AY132" s="247" t="s">
        <v>118</v>
      </c>
    </row>
    <row r="133" s="12" customFormat="1" ht="22.8" customHeight="1">
      <c r="A133" s="12"/>
      <c r="B133" s="195"/>
      <c r="C133" s="196"/>
      <c r="D133" s="197" t="s">
        <v>73</v>
      </c>
      <c r="E133" s="209" t="s">
        <v>129</v>
      </c>
      <c r="F133" s="209" t="s">
        <v>130</v>
      </c>
      <c r="G133" s="196"/>
      <c r="H133" s="196"/>
      <c r="I133" s="199"/>
      <c r="J133" s="210">
        <f>BK133</f>
        <v>0</v>
      </c>
      <c r="K133" s="196"/>
      <c r="L133" s="201"/>
      <c r="M133" s="202"/>
      <c r="N133" s="203"/>
      <c r="O133" s="203"/>
      <c r="P133" s="204">
        <f>SUM(P134:P149)</f>
        <v>0</v>
      </c>
      <c r="Q133" s="203"/>
      <c r="R133" s="204">
        <f>SUM(R134:R149)</f>
        <v>1.70887327</v>
      </c>
      <c r="S133" s="203"/>
      <c r="T133" s="205">
        <f>SUM(T134:T149)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6" t="s">
        <v>79</v>
      </c>
      <c r="AT133" s="207" t="s">
        <v>73</v>
      </c>
      <c r="AU133" s="207" t="s">
        <v>79</v>
      </c>
      <c r="AY133" s="206" t="s">
        <v>118</v>
      </c>
      <c r="BK133" s="208">
        <f>SUM(BK134:BK149)</f>
        <v>0</v>
      </c>
    </row>
    <row r="134" s="2" customFormat="1" ht="24.15" customHeight="1">
      <c r="A134" s="37"/>
      <c r="B134" s="38"/>
      <c r="C134" s="211" t="s">
        <v>81</v>
      </c>
      <c r="D134" s="211" t="s">
        <v>120</v>
      </c>
      <c r="E134" s="212" t="s">
        <v>131</v>
      </c>
      <c r="F134" s="213" t="s">
        <v>132</v>
      </c>
      <c r="G134" s="214" t="s">
        <v>133</v>
      </c>
      <c r="H134" s="215">
        <v>36.445</v>
      </c>
      <c r="I134" s="216"/>
      <c r="J134" s="217">
        <f>ROUND(I134*H134,2)</f>
        <v>0</v>
      </c>
      <c r="K134" s="218"/>
      <c r="L134" s="43"/>
      <c r="M134" s="219" t="s">
        <v>1</v>
      </c>
      <c r="N134" s="220" t="s">
        <v>39</v>
      </c>
      <c r="O134" s="90"/>
      <c r="P134" s="221">
        <f>O134*H134</f>
        <v>0</v>
      </c>
      <c r="Q134" s="221">
        <v>0.017330000000000002</v>
      </c>
      <c r="R134" s="221">
        <f>Q134*H134</f>
        <v>0.63159185000000007</v>
      </c>
      <c r="S134" s="221">
        <v>0</v>
      </c>
      <c r="T134" s="222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3" t="s">
        <v>124</v>
      </c>
      <c r="AT134" s="223" t="s">
        <v>120</v>
      </c>
      <c r="AU134" s="223" t="s">
        <v>81</v>
      </c>
      <c r="AY134" s="16" t="s">
        <v>118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6" t="s">
        <v>79</v>
      </c>
      <c r="BK134" s="224">
        <f>ROUND(I134*H134,2)</f>
        <v>0</v>
      </c>
      <c r="BL134" s="16" t="s">
        <v>124</v>
      </c>
      <c r="BM134" s="223" t="s">
        <v>134</v>
      </c>
    </row>
    <row r="135" s="13" customFormat="1">
      <c r="A135" s="13"/>
      <c r="B135" s="225"/>
      <c r="C135" s="226"/>
      <c r="D135" s="227" t="s">
        <v>126</v>
      </c>
      <c r="E135" s="228" t="s">
        <v>1</v>
      </c>
      <c r="F135" s="229" t="s">
        <v>135</v>
      </c>
      <c r="G135" s="226"/>
      <c r="H135" s="230">
        <v>34.854999999999997</v>
      </c>
      <c r="I135" s="231"/>
      <c r="J135" s="226"/>
      <c r="K135" s="226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126</v>
      </c>
      <c r="AU135" s="236" t="s">
        <v>81</v>
      </c>
      <c r="AV135" s="13" t="s">
        <v>81</v>
      </c>
      <c r="AW135" s="13" t="s">
        <v>31</v>
      </c>
      <c r="AX135" s="13" t="s">
        <v>74</v>
      </c>
      <c r="AY135" s="236" t="s">
        <v>118</v>
      </c>
    </row>
    <row r="136" s="13" customFormat="1">
      <c r="A136" s="13"/>
      <c r="B136" s="225"/>
      <c r="C136" s="226"/>
      <c r="D136" s="227" t="s">
        <v>126</v>
      </c>
      <c r="E136" s="228" t="s">
        <v>1</v>
      </c>
      <c r="F136" s="229" t="s">
        <v>136</v>
      </c>
      <c r="G136" s="226"/>
      <c r="H136" s="230">
        <v>1.5900000000000001</v>
      </c>
      <c r="I136" s="231"/>
      <c r="J136" s="226"/>
      <c r="K136" s="226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126</v>
      </c>
      <c r="AU136" s="236" t="s">
        <v>81</v>
      </c>
      <c r="AV136" s="13" t="s">
        <v>81</v>
      </c>
      <c r="AW136" s="13" t="s">
        <v>31</v>
      </c>
      <c r="AX136" s="13" t="s">
        <v>74</v>
      </c>
      <c r="AY136" s="236" t="s">
        <v>118</v>
      </c>
    </row>
    <row r="137" s="14" customFormat="1">
      <c r="A137" s="14"/>
      <c r="B137" s="237"/>
      <c r="C137" s="238"/>
      <c r="D137" s="227" t="s">
        <v>126</v>
      </c>
      <c r="E137" s="239" t="s">
        <v>1</v>
      </c>
      <c r="F137" s="240" t="s">
        <v>128</v>
      </c>
      <c r="G137" s="238"/>
      <c r="H137" s="241">
        <v>36.445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126</v>
      </c>
      <c r="AU137" s="247" t="s">
        <v>81</v>
      </c>
      <c r="AV137" s="14" t="s">
        <v>124</v>
      </c>
      <c r="AW137" s="14" t="s">
        <v>31</v>
      </c>
      <c r="AX137" s="14" t="s">
        <v>79</v>
      </c>
      <c r="AY137" s="247" t="s">
        <v>118</v>
      </c>
    </row>
    <row r="138" s="2" customFormat="1" ht="33" customHeight="1">
      <c r="A138" s="37"/>
      <c r="B138" s="38"/>
      <c r="C138" s="211" t="s">
        <v>137</v>
      </c>
      <c r="D138" s="211" t="s">
        <v>120</v>
      </c>
      <c r="E138" s="212" t="s">
        <v>138</v>
      </c>
      <c r="F138" s="213" t="s">
        <v>139</v>
      </c>
      <c r="G138" s="214" t="s">
        <v>133</v>
      </c>
      <c r="H138" s="215">
        <v>36.445</v>
      </c>
      <c r="I138" s="216"/>
      <c r="J138" s="217">
        <f>ROUND(I138*H138,2)</f>
        <v>0</v>
      </c>
      <c r="K138" s="218"/>
      <c r="L138" s="43"/>
      <c r="M138" s="219" t="s">
        <v>1</v>
      </c>
      <c r="N138" s="220" t="s">
        <v>39</v>
      </c>
      <c r="O138" s="90"/>
      <c r="P138" s="221">
        <f>O138*H138</f>
        <v>0</v>
      </c>
      <c r="Q138" s="221">
        <v>0.0073499999999999998</v>
      </c>
      <c r="R138" s="221">
        <f>Q138*H138</f>
        <v>0.26787074999999999</v>
      </c>
      <c r="S138" s="221">
        <v>0</v>
      </c>
      <c r="T138" s="222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3" t="s">
        <v>124</v>
      </c>
      <c r="AT138" s="223" t="s">
        <v>120</v>
      </c>
      <c r="AU138" s="223" t="s">
        <v>81</v>
      </c>
      <c r="AY138" s="16" t="s">
        <v>118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6" t="s">
        <v>79</v>
      </c>
      <c r="BK138" s="224">
        <f>ROUND(I138*H138,2)</f>
        <v>0</v>
      </c>
      <c r="BL138" s="16" t="s">
        <v>124</v>
      </c>
      <c r="BM138" s="223" t="s">
        <v>140</v>
      </c>
    </row>
    <row r="139" s="13" customFormat="1">
      <c r="A139" s="13"/>
      <c r="B139" s="225"/>
      <c r="C139" s="226"/>
      <c r="D139" s="227" t="s">
        <v>126</v>
      </c>
      <c r="E139" s="228" t="s">
        <v>1</v>
      </c>
      <c r="F139" s="229" t="s">
        <v>141</v>
      </c>
      <c r="G139" s="226"/>
      <c r="H139" s="230">
        <v>36.445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126</v>
      </c>
      <c r="AU139" s="236" t="s">
        <v>81</v>
      </c>
      <c r="AV139" s="13" t="s">
        <v>81</v>
      </c>
      <c r="AW139" s="13" t="s">
        <v>31</v>
      </c>
      <c r="AX139" s="13" t="s">
        <v>74</v>
      </c>
      <c r="AY139" s="236" t="s">
        <v>118</v>
      </c>
    </row>
    <row r="140" s="14" customFormat="1">
      <c r="A140" s="14"/>
      <c r="B140" s="237"/>
      <c r="C140" s="238"/>
      <c r="D140" s="227" t="s">
        <v>126</v>
      </c>
      <c r="E140" s="239" t="s">
        <v>1</v>
      </c>
      <c r="F140" s="240" t="s">
        <v>128</v>
      </c>
      <c r="G140" s="238"/>
      <c r="H140" s="241">
        <v>36.445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7" t="s">
        <v>126</v>
      </c>
      <c r="AU140" s="247" t="s">
        <v>81</v>
      </c>
      <c r="AV140" s="14" t="s">
        <v>124</v>
      </c>
      <c r="AW140" s="14" t="s">
        <v>31</v>
      </c>
      <c r="AX140" s="14" t="s">
        <v>79</v>
      </c>
      <c r="AY140" s="247" t="s">
        <v>118</v>
      </c>
    </row>
    <row r="141" s="2" customFormat="1" ht="33" customHeight="1">
      <c r="A141" s="37"/>
      <c r="B141" s="38"/>
      <c r="C141" s="211" t="s">
        <v>124</v>
      </c>
      <c r="D141" s="211" t="s">
        <v>120</v>
      </c>
      <c r="E141" s="212" t="s">
        <v>142</v>
      </c>
      <c r="F141" s="213" t="s">
        <v>143</v>
      </c>
      <c r="G141" s="214" t="s">
        <v>123</v>
      </c>
      <c r="H141" s="215">
        <v>0.318</v>
      </c>
      <c r="I141" s="216"/>
      <c r="J141" s="217">
        <f>ROUND(I141*H141,2)</f>
        <v>0</v>
      </c>
      <c r="K141" s="218"/>
      <c r="L141" s="43"/>
      <c r="M141" s="219" t="s">
        <v>1</v>
      </c>
      <c r="N141" s="220" t="s">
        <v>39</v>
      </c>
      <c r="O141" s="90"/>
      <c r="P141" s="221">
        <f>O141*H141</f>
        <v>0</v>
      </c>
      <c r="Q141" s="221">
        <v>2.5018699999999998</v>
      </c>
      <c r="R141" s="221">
        <f>Q141*H141</f>
        <v>0.79559466000000001</v>
      </c>
      <c r="S141" s="221">
        <v>0</v>
      </c>
      <c r="T141" s="22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3" t="s">
        <v>124</v>
      </c>
      <c r="AT141" s="223" t="s">
        <v>120</v>
      </c>
      <c r="AU141" s="223" t="s">
        <v>81</v>
      </c>
      <c r="AY141" s="16" t="s">
        <v>118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6" t="s">
        <v>79</v>
      </c>
      <c r="BK141" s="224">
        <f>ROUND(I141*H141,2)</f>
        <v>0</v>
      </c>
      <c r="BL141" s="16" t="s">
        <v>124</v>
      </c>
      <c r="BM141" s="223" t="s">
        <v>144</v>
      </c>
    </row>
    <row r="142" s="13" customFormat="1">
      <c r="A142" s="13"/>
      <c r="B142" s="225"/>
      <c r="C142" s="226"/>
      <c r="D142" s="227" t="s">
        <v>126</v>
      </c>
      <c r="E142" s="228" t="s">
        <v>1</v>
      </c>
      <c r="F142" s="229" t="s">
        <v>145</v>
      </c>
      <c r="G142" s="226"/>
      <c r="H142" s="230">
        <v>0.318</v>
      </c>
      <c r="I142" s="231"/>
      <c r="J142" s="226"/>
      <c r="K142" s="226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126</v>
      </c>
      <c r="AU142" s="236" t="s">
        <v>81</v>
      </c>
      <c r="AV142" s="13" t="s">
        <v>81</v>
      </c>
      <c r="AW142" s="13" t="s">
        <v>31</v>
      </c>
      <c r="AX142" s="13" t="s">
        <v>74</v>
      </c>
      <c r="AY142" s="236" t="s">
        <v>118</v>
      </c>
    </row>
    <row r="143" s="14" customFormat="1">
      <c r="A143" s="14"/>
      <c r="B143" s="237"/>
      <c r="C143" s="238"/>
      <c r="D143" s="227" t="s">
        <v>126</v>
      </c>
      <c r="E143" s="239" t="s">
        <v>1</v>
      </c>
      <c r="F143" s="240" t="s">
        <v>128</v>
      </c>
      <c r="G143" s="238"/>
      <c r="H143" s="241">
        <v>0.318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126</v>
      </c>
      <c r="AU143" s="247" t="s">
        <v>81</v>
      </c>
      <c r="AV143" s="14" t="s">
        <v>124</v>
      </c>
      <c r="AW143" s="14" t="s">
        <v>31</v>
      </c>
      <c r="AX143" s="14" t="s">
        <v>79</v>
      </c>
      <c r="AY143" s="247" t="s">
        <v>118</v>
      </c>
    </row>
    <row r="144" s="2" customFormat="1" ht="33" customHeight="1">
      <c r="A144" s="37"/>
      <c r="B144" s="38"/>
      <c r="C144" s="211" t="s">
        <v>146</v>
      </c>
      <c r="D144" s="211" t="s">
        <v>120</v>
      </c>
      <c r="E144" s="212" t="s">
        <v>147</v>
      </c>
      <c r="F144" s="213" t="s">
        <v>148</v>
      </c>
      <c r="G144" s="214" t="s">
        <v>123</v>
      </c>
      <c r="H144" s="215">
        <v>0.63600000000000001</v>
      </c>
      <c r="I144" s="216"/>
      <c r="J144" s="217">
        <f>ROUND(I144*H144,2)</f>
        <v>0</v>
      </c>
      <c r="K144" s="218"/>
      <c r="L144" s="43"/>
      <c r="M144" s="219" t="s">
        <v>1</v>
      </c>
      <c r="N144" s="220" t="s">
        <v>39</v>
      </c>
      <c r="O144" s="90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3" t="s">
        <v>124</v>
      </c>
      <c r="AT144" s="223" t="s">
        <v>120</v>
      </c>
      <c r="AU144" s="223" t="s">
        <v>81</v>
      </c>
      <c r="AY144" s="16" t="s">
        <v>118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6" t="s">
        <v>79</v>
      </c>
      <c r="BK144" s="224">
        <f>ROUND(I144*H144,2)</f>
        <v>0</v>
      </c>
      <c r="BL144" s="16" t="s">
        <v>124</v>
      </c>
      <c r="BM144" s="223" t="s">
        <v>149</v>
      </c>
    </row>
    <row r="145" s="13" customFormat="1">
      <c r="A145" s="13"/>
      <c r="B145" s="225"/>
      <c r="C145" s="226"/>
      <c r="D145" s="227" t="s">
        <v>126</v>
      </c>
      <c r="E145" s="228" t="s">
        <v>1</v>
      </c>
      <c r="F145" s="229" t="s">
        <v>150</v>
      </c>
      <c r="G145" s="226"/>
      <c r="H145" s="230">
        <v>0.63600000000000001</v>
      </c>
      <c r="I145" s="231"/>
      <c r="J145" s="226"/>
      <c r="K145" s="226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126</v>
      </c>
      <c r="AU145" s="236" t="s">
        <v>81</v>
      </c>
      <c r="AV145" s="13" t="s">
        <v>81</v>
      </c>
      <c r="AW145" s="13" t="s">
        <v>31</v>
      </c>
      <c r="AX145" s="13" t="s">
        <v>74</v>
      </c>
      <c r="AY145" s="236" t="s">
        <v>118</v>
      </c>
    </row>
    <row r="146" s="14" customFormat="1">
      <c r="A146" s="14"/>
      <c r="B146" s="237"/>
      <c r="C146" s="238"/>
      <c r="D146" s="227" t="s">
        <v>126</v>
      </c>
      <c r="E146" s="239" t="s">
        <v>1</v>
      </c>
      <c r="F146" s="240" t="s">
        <v>128</v>
      </c>
      <c r="G146" s="238"/>
      <c r="H146" s="241">
        <v>0.63600000000000001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7" t="s">
        <v>126</v>
      </c>
      <c r="AU146" s="247" t="s">
        <v>81</v>
      </c>
      <c r="AV146" s="14" t="s">
        <v>124</v>
      </c>
      <c r="AW146" s="14" t="s">
        <v>31</v>
      </c>
      <c r="AX146" s="14" t="s">
        <v>79</v>
      </c>
      <c r="AY146" s="247" t="s">
        <v>118</v>
      </c>
    </row>
    <row r="147" s="2" customFormat="1" ht="16.5" customHeight="1">
      <c r="A147" s="37"/>
      <c r="B147" s="38"/>
      <c r="C147" s="211" t="s">
        <v>129</v>
      </c>
      <c r="D147" s="211" t="s">
        <v>120</v>
      </c>
      <c r="E147" s="212" t="s">
        <v>151</v>
      </c>
      <c r="F147" s="213" t="s">
        <v>152</v>
      </c>
      <c r="G147" s="214" t="s">
        <v>153</v>
      </c>
      <c r="H147" s="215">
        <v>0.012999999999999999</v>
      </c>
      <c r="I147" s="216"/>
      <c r="J147" s="217">
        <f>ROUND(I147*H147,2)</f>
        <v>0</v>
      </c>
      <c r="K147" s="218"/>
      <c r="L147" s="43"/>
      <c r="M147" s="219" t="s">
        <v>1</v>
      </c>
      <c r="N147" s="220" t="s">
        <v>39</v>
      </c>
      <c r="O147" s="90"/>
      <c r="P147" s="221">
        <f>O147*H147</f>
        <v>0</v>
      </c>
      <c r="Q147" s="221">
        <v>1.06277</v>
      </c>
      <c r="R147" s="221">
        <f>Q147*H147</f>
        <v>0.01381601</v>
      </c>
      <c r="S147" s="221">
        <v>0</v>
      </c>
      <c r="T147" s="22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3" t="s">
        <v>124</v>
      </c>
      <c r="AT147" s="223" t="s">
        <v>120</v>
      </c>
      <c r="AU147" s="223" t="s">
        <v>81</v>
      </c>
      <c r="AY147" s="16" t="s">
        <v>118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6" t="s">
        <v>79</v>
      </c>
      <c r="BK147" s="224">
        <f>ROUND(I147*H147,2)</f>
        <v>0</v>
      </c>
      <c r="BL147" s="16" t="s">
        <v>124</v>
      </c>
      <c r="BM147" s="223" t="s">
        <v>154</v>
      </c>
    </row>
    <row r="148" s="13" customFormat="1">
      <c r="A148" s="13"/>
      <c r="B148" s="225"/>
      <c r="C148" s="226"/>
      <c r="D148" s="227" t="s">
        <v>126</v>
      </c>
      <c r="E148" s="228" t="s">
        <v>1</v>
      </c>
      <c r="F148" s="229" t="s">
        <v>155</v>
      </c>
      <c r="G148" s="226"/>
      <c r="H148" s="230">
        <v>0.012999999999999999</v>
      </c>
      <c r="I148" s="231"/>
      <c r="J148" s="226"/>
      <c r="K148" s="226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126</v>
      </c>
      <c r="AU148" s="236" t="s">
        <v>81</v>
      </c>
      <c r="AV148" s="13" t="s">
        <v>81</v>
      </c>
      <c r="AW148" s="13" t="s">
        <v>31</v>
      </c>
      <c r="AX148" s="13" t="s">
        <v>74</v>
      </c>
      <c r="AY148" s="236" t="s">
        <v>118</v>
      </c>
    </row>
    <row r="149" s="14" customFormat="1">
      <c r="A149" s="14"/>
      <c r="B149" s="237"/>
      <c r="C149" s="238"/>
      <c r="D149" s="227" t="s">
        <v>126</v>
      </c>
      <c r="E149" s="239" t="s">
        <v>1</v>
      </c>
      <c r="F149" s="240" t="s">
        <v>128</v>
      </c>
      <c r="G149" s="238"/>
      <c r="H149" s="241">
        <v>0.012999999999999999</v>
      </c>
      <c r="I149" s="242"/>
      <c r="J149" s="238"/>
      <c r="K149" s="238"/>
      <c r="L149" s="243"/>
      <c r="M149" s="244"/>
      <c r="N149" s="245"/>
      <c r="O149" s="245"/>
      <c r="P149" s="245"/>
      <c r="Q149" s="245"/>
      <c r="R149" s="245"/>
      <c r="S149" s="245"/>
      <c r="T149" s="24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7" t="s">
        <v>126</v>
      </c>
      <c r="AU149" s="247" t="s">
        <v>81</v>
      </c>
      <c r="AV149" s="14" t="s">
        <v>124</v>
      </c>
      <c r="AW149" s="14" t="s">
        <v>31</v>
      </c>
      <c r="AX149" s="14" t="s">
        <v>79</v>
      </c>
      <c r="AY149" s="247" t="s">
        <v>118</v>
      </c>
    </row>
    <row r="150" s="12" customFormat="1" ht="22.8" customHeight="1">
      <c r="A150" s="12"/>
      <c r="B150" s="195"/>
      <c r="C150" s="196"/>
      <c r="D150" s="197" t="s">
        <v>73</v>
      </c>
      <c r="E150" s="209" t="s">
        <v>156</v>
      </c>
      <c r="F150" s="209" t="s">
        <v>157</v>
      </c>
      <c r="G150" s="196"/>
      <c r="H150" s="196"/>
      <c r="I150" s="199"/>
      <c r="J150" s="210">
        <f>BK150</f>
        <v>0</v>
      </c>
      <c r="K150" s="196"/>
      <c r="L150" s="201"/>
      <c r="M150" s="202"/>
      <c r="N150" s="203"/>
      <c r="O150" s="203"/>
      <c r="P150" s="204">
        <f>SUM(P151:P211)</f>
        <v>0</v>
      </c>
      <c r="Q150" s="203"/>
      <c r="R150" s="204">
        <f>SUM(R151:R211)</f>
        <v>0.0012000000000000001</v>
      </c>
      <c r="S150" s="203"/>
      <c r="T150" s="205">
        <f>SUM(T151:T211)</f>
        <v>2.5562300000000002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6" t="s">
        <v>79</v>
      </c>
      <c r="AT150" s="207" t="s">
        <v>73</v>
      </c>
      <c r="AU150" s="207" t="s">
        <v>79</v>
      </c>
      <c r="AY150" s="206" t="s">
        <v>118</v>
      </c>
      <c r="BK150" s="208">
        <f>SUM(BK151:BK211)</f>
        <v>0</v>
      </c>
    </row>
    <row r="151" s="2" customFormat="1" ht="24.15" customHeight="1">
      <c r="A151" s="37"/>
      <c r="B151" s="38"/>
      <c r="C151" s="211" t="s">
        <v>158</v>
      </c>
      <c r="D151" s="211" t="s">
        <v>120</v>
      </c>
      <c r="E151" s="212" t="s">
        <v>159</v>
      </c>
      <c r="F151" s="213" t="s">
        <v>160</v>
      </c>
      <c r="G151" s="214" t="s">
        <v>161</v>
      </c>
      <c r="H151" s="215">
        <v>12.890000000000001</v>
      </c>
      <c r="I151" s="216"/>
      <c r="J151" s="217">
        <f>ROUND(I151*H151,2)</f>
        <v>0</v>
      </c>
      <c r="K151" s="218"/>
      <c r="L151" s="43"/>
      <c r="M151" s="219" t="s">
        <v>1</v>
      </c>
      <c r="N151" s="220" t="s">
        <v>39</v>
      </c>
      <c r="O151" s="90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3" t="s">
        <v>124</v>
      </c>
      <c r="AT151" s="223" t="s">
        <v>120</v>
      </c>
      <c r="AU151" s="223" t="s">
        <v>81</v>
      </c>
      <c r="AY151" s="16" t="s">
        <v>118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6" t="s">
        <v>79</v>
      </c>
      <c r="BK151" s="224">
        <f>ROUND(I151*H151,2)</f>
        <v>0</v>
      </c>
      <c r="BL151" s="16" t="s">
        <v>124</v>
      </c>
      <c r="BM151" s="223" t="s">
        <v>162</v>
      </c>
    </row>
    <row r="152" s="13" customFormat="1">
      <c r="A152" s="13"/>
      <c r="B152" s="225"/>
      <c r="C152" s="226"/>
      <c r="D152" s="227" t="s">
        <v>126</v>
      </c>
      <c r="E152" s="228" t="s">
        <v>1</v>
      </c>
      <c r="F152" s="229" t="s">
        <v>163</v>
      </c>
      <c r="G152" s="226"/>
      <c r="H152" s="230">
        <v>12.890000000000001</v>
      </c>
      <c r="I152" s="231"/>
      <c r="J152" s="226"/>
      <c r="K152" s="226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126</v>
      </c>
      <c r="AU152" s="236" t="s">
        <v>81</v>
      </c>
      <c r="AV152" s="13" t="s">
        <v>81</v>
      </c>
      <c r="AW152" s="13" t="s">
        <v>31</v>
      </c>
      <c r="AX152" s="13" t="s">
        <v>74</v>
      </c>
      <c r="AY152" s="236" t="s">
        <v>118</v>
      </c>
    </row>
    <row r="153" s="14" customFormat="1">
      <c r="A153" s="14"/>
      <c r="B153" s="237"/>
      <c r="C153" s="238"/>
      <c r="D153" s="227" t="s">
        <v>126</v>
      </c>
      <c r="E153" s="239" t="s">
        <v>1</v>
      </c>
      <c r="F153" s="240" t="s">
        <v>128</v>
      </c>
      <c r="G153" s="238"/>
      <c r="H153" s="241">
        <v>12.890000000000001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7" t="s">
        <v>126</v>
      </c>
      <c r="AU153" s="247" t="s">
        <v>81</v>
      </c>
      <c r="AV153" s="14" t="s">
        <v>124</v>
      </c>
      <c r="AW153" s="14" t="s">
        <v>31</v>
      </c>
      <c r="AX153" s="14" t="s">
        <v>79</v>
      </c>
      <c r="AY153" s="247" t="s">
        <v>118</v>
      </c>
    </row>
    <row r="154" s="2" customFormat="1" ht="33" customHeight="1">
      <c r="A154" s="37"/>
      <c r="B154" s="38"/>
      <c r="C154" s="211" t="s">
        <v>164</v>
      </c>
      <c r="D154" s="211" t="s">
        <v>120</v>
      </c>
      <c r="E154" s="212" t="s">
        <v>165</v>
      </c>
      <c r="F154" s="213" t="s">
        <v>166</v>
      </c>
      <c r="G154" s="214" t="s">
        <v>161</v>
      </c>
      <c r="H154" s="215">
        <v>193.34999999999999</v>
      </c>
      <c r="I154" s="216"/>
      <c r="J154" s="217">
        <f>ROUND(I154*H154,2)</f>
        <v>0</v>
      </c>
      <c r="K154" s="218"/>
      <c r="L154" s="43"/>
      <c r="M154" s="219" t="s">
        <v>1</v>
      </c>
      <c r="N154" s="220" t="s">
        <v>39</v>
      </c>
      <c r="O154" s="90"/>
      <c r="P154" s="221">
        <f>O154*H154</f>
        <v>0</v>
      </c>
      <c r="Q154" s="221">
        <v>0</v>
      </c>
      <c r="R154" s="221">
        <f>Q154*H154</f>
        <v>0</v>
      </c>
      <c r="S154" s="221">
        <v>0</v>
      </c>
      <c r="T154" s="222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3" t="s">
        <v>124</v>
      </c>
      <c r="AT154" s="223" t="s">
        <v>120</v>
      </c>
      <c r="AU154" s="223" t="s">
        <v>81</v>
      </c>
      <c r="AY154" s="16" t="s">
        <v>118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6" t="s">
        <v>79</v>
      </c>
      <c r="BK154" s="224">
        <f>ROUND(I154*H154,2)</f>
        <v>0</v>
      </c>
      <c r="BL154" s="16" t="s">
        <v>124</v>
      </c>
      <c r="BM154" s="223" t="s">
        <v>167</v>
      </c>
    </row>
    <row r="155" s="13" customFormat="1">
      <c r="A155" s="13"/>
      <c r="B155" s="225"/>
      <c r="C155" s="226"/>
      <c r="D155" s="227" t="s">
        <v>126</v>
      </c>
      <c r="E155" s="228" t="s">
        <v>1</v>
      </c>
      <c r="F155" s="229" t="s">
        <v>168</v>
      </c>
      <c r="G155" s="226"/>
      <c r="H155" s="230">
        <v>193.34999999999999</v>
      </c>
      <c r="I155" s="231"/>
      <c r="J155" s="226"/>
      <c r="K155" s="226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126</v>
      </c>
      <c r="AU155" s="236" t="s">
        <v>81</v>
      </c>
      <c r="AV155" s="13" t="s">
        <v>81</v>
      </c>
      <c r="AW155" s="13" t="s">
        <v>31</v>
      </c>
      <c r="AX155" s="13" t="s">
        <v>74</v>
      </c>
      <c r="AY155" s="236" t="s">
        <v>118</v>
      </c>
    </row>
    <row r="156" s="14" customFormat="1">
      <c r="A156" s="14"/>
      <c r="B156" s="237"/>
      <c r="C156" s="238"/>
      <c r="D156" s="227" t="s">
        <v>126</v>
      </c>
      <c r="E156" s="239" t="s">
        <v>1</v>
      </c>
      <c r="F156" s="240" t="s">
        <v>128</v>
      </c>
      <c r="G156" s="238"/>
      <c r="H156" s="241">
        <v>193.34999999999999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7" t="s">
        <v>126</v>
      </c>
      <c r="AU156" s="247" t="s">
        <v>81</v>
      </c>
      <c r="AV156" s="14" t="s">
        <v>124</v>
      </c>
      <c r="AW156" s="14" t="s">
        <v>31</v>
      </c>
      <c r="AX156" s="14" t="s">
        <v>79</v>
      </c>
      <c r="AY156" s="247" t="s">
        <v>118</v>
      </c>
    </row>
    <row r="157" s="2" customFormat="1" ht="24.15" customHeight="1">
      <c r="A157" s="37"/>
      <c r="B157" s="38"/>
      <c r="C157" s="211" t="s">
        <v>156</v>
      </c>
      <c r="D157" s="211" t="s">
        <v>120</v>
      </c>
      <c r="E157" s="212" t="s">
        <v>169</v>
      </c>
      <c r="F157" s="213" t="s">
        <v>170</v>
      </c>
      <c r="G157" s="214" t="s">
        <v>161</v>
      </c>
      <c r="H157" s="215">
        <v>12.890000000000001</v>
      </c>
      <c r="I157" s="216"/>
      <c r="J157" s="217">
        <f>ROUND(I157*H157,2)</f>
        <v>0</v>
      </c>
      <c r="K157" s="218"/>
      <c r="L157" s="43"/>
      <c r="M157" s="219" t="s">
        <v>1</v>
      </c>
      <c r="N157" s="220" t="s">
        <v>39</v>
      </c>
      <c r="O157" s="90"/>
      <c r="P157" s="221">
        <f>O157*H157</f>
        <v>0</v>
      </c>
      <c r="Q157" s="221">
        <v>0</v>
      </c>
      <c r="R157" s="221">
        <f>Q157*H157</f>
        <v>0</v>
      </c>
      <c r="S157" s="221">
        <v>0</v>
      </c>
      <c r="T157" s="222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3" t="s">
        <v>124</v>
      </c>
      <c r="AT157" s="223" t="s">
        <v>120</v>
      </c>
      <c r="AU157" s="223" t="s">
        <v>81</v>
      </c>
      <c r="AY157" s="16" t="s">
        <v>118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6" t="s">
        <v>79</v>
      </c>
      <c r="BK157" s="224">
        <f>ROUND(I157*H157,2)</f>
        <v>0</v>
      </c>
      <c r="BL157" s="16" t="s">
        <v>124</v>
      </c>
      <c r="BM157" s="223" t="s">
        <v>171</v>
      </c>
    </row>
    <row r="158" s="13" customFormat="1">
      <c r="A158" s="13"/>
      <c r="B158" s="225"/>
      <c r="C158" s="226"/>
      <c r="D158" s="227" t="s">
        <v>126</v>
      </c>
      <c r="E158" s="228" t="s">
        <v>1</v>
      </c>
      <c r="F158" s="229" t="s">
        <v>163</v>
      </c>
      <c r="G158" s="226"/>
      <c r="H158" s="230">
        <v>12.890000000000001</v>
      </c>
      <c r="I158" s="231"/>
      <c r="J158" s="226"/>
      <c r="K158" s="226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126</v>
      </c>
      <c r="AU158" s="236" t="s">
        <v>81</v>
      </c>
      <c r="AV158" s="13" t="s">
        <v>81</v>
      </c>
      <c r="AW158" s="13" t="s">
        <v>31</v>
      </c>
      <c r="AX158" s="13" t="s">
        <v>74</v>
      </c>
      <c r="AY158" s="236" t="s">
        <v>118</v>
      </c>
    </row>
    <row r="159" s="14" customFormat="1">
      <c r="A159" s="14"/>
      <c r="B159" s="237"/>
      <c r="C159" s="238"/>
      <c r="D159" s="227" t="s">
        <v>126</v>
      </c>
      <c r="E159" s="239" t="s">
        <v>1</v>
      </c>
      <c r="F159" s="240" t="s">
        <v>128</v>
      </c>
      <c r="G159" s="238"/>
      <c r="H159" s="241">
        <v>12.890000000000001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7" t="s">
        <v>126</v>
      </c>
      <c r="AU159" s="247" t="s">
        <v>81</v>
      </c>
      <c r="AV159" s="14" t="s">
        <v>124</v>
      </c>
      <c r="AW159" s="14" t="s">
        <v>31</v>
      </c>
      <c r="AX159" s="14" t="s">
        <v>79</v>
      </c>
      <c r="AY159" s="247" t="s">
        <v>118</v>
      </c>
    </row>
    <row r="160" s="2" customFormat="1" ht="16.5" customHeight="1">
      <c r="A160" s="37"/>
      <c r="B160" s="38"/>
      <c r="C160" s="211" t="s">
        <v>172</v>
      </c>
      <c r="D160" s="211" t="s">
        <v>120</v>
      </c>
      <c r="E160" s="212" t="s">
        <v>173</v>
      </c>
      <c r="F160" s="213" t="s">
        <v>174</v>
      </c>
      <c r="G160" s="214" t="s">
        <v>175</v>
      </c>
      <c r="H160" s="215">
        <v>1</v>
      </c>
      <c r="I160" s="216"/>
      <c r="J160" s="217">
        <f>ROUND(I160*H160,2)</f>
        <v>0</v>
      </c>
      <c r="K160" s="218"/>
      <c r="L160" s="43"/>
      <c r="M160" s="219" t="s">
        <v>1</v>
      </c>
      <c r="N160" s="220" t="s">
        <v>39</v>
      </c>
      <c r="O160" s="90"/>
      <c r="P160" s="221">
        <f>O160*H160</f>
        <v>0</v>
      </c>
      <c r="Q160" s="221">
        <v>0</v>
      </c>
      <c r="R160" s="221">
        <f>Q160*H160</f>
        <v>0</v>
      </c>
      <c r="S160" s="221">
        <v>0</v>
      </c>
      <c r="T160" s="22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3" t="s">
        <v>124</v>
      </c>
      <c r="AT160" s="223" t="s">
        <v>120</v>
      </c>
      <c r="AU160" s="223" t="s">
        <v>81</v>
      </c>
      <c r="AY160" s="16" t="s">
        <v>118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6" t="s">
        <v>79</v>
      </c>
      <c r="BK160" s="224">
        <f>ROUND(I160*H160,2)</f>
        <v>0</v>
      </c>
      <c r="BL160" s="16" t="s">
        <v>124</v>
      </c>
      <c r="BM160" s="223" t="s">
        <v>176</v>
      </c>
    </row>
    <row r="161" s="13" customFormat="1">
      <c r="A161" s="13"/>
      <c r="B161" s="225"/>
      <c r="C161" s="226"/>
      <c r="D161" s="227" t="s">
        <v>126</v>
      </c>
      <c r="E161" s="228" t="s">
        <v>1</v>
      </c>
      <c r="F161" s="229" t="s">
        <v>79</v>
      </c>
      <c r="G161" s="226"/>
      <c r="H161" s="230">
        <v>1</v>
      </c>
      <c r="I161" s="231"/>
      <c r="J161" s="226"/>
      <c r="K161" s="226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126</v>
      </c>
      <c r="AU161" s="236" t="s">
        <v>81</v>
      </c>
      <c r="AV161" s="13" t="s">
        <v>81</v>
      </c>
      <c r="AW161" s="13" t="s">
        <v>31</v>
      </c>
      <c r="AX161" s="13" t="s">
        <v>74</v>
      </c>
      <c r="AY161" s="236" t="s">
        <v>118</v>
      </c>
    </row>
    <row r="162" s="14" customFormat="1">
      <c r="A162" s="14"/>
      <c r="B162" s="237"/>
      <c r="C162" s="238"/>
      <c r="D162" s="227" t="s">
        <v>126</v>
      </c>
      <c r="E162" s="239" t="s">
        <v>1</v>
      </c>
      <c r="F162" s="240" t="s">
        <v>128</v>
      </c>
      <c r="G162" s="238"/>
      <c r="H162" s="241">
        <v>1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7" t="s">
        <v>126</v>
      </c>
      <c r="AU162" s="247" t="s">
        <v>81</v>
      </c>
      <c r="AV162" s="14" t="s">
        <v>124</v>
      </c>
      <c r="AW162" s="14" t="s">
        <v>31</v>
      </c>
      <c r="AX162" s="14" t="s">
        <v>79</v>
      </c>
      <c r="AY162" s="247" t="s">
        <v>118</v>
      </c>
    </row>
    <row r="163" s="2" customFormat="1" ht="16.5" customHeight="1">
      <c r="A163" s="37"/>
      <c r="B163" s="38"/>
      <c r="C163" s="211" t="s">
        <v>177</v>
      </c>
      <c r="D163" s="211" t="s">
        <v>120</v>
      </c>
      <c r="E163" s="212" t="s">
        <v>178</v>
      </c>
      <c r="F163" s="213" t="s">
        <v>179</v>
      </c>
      <c r="G163" s="214" t="s">
        <v>180</v>
      </c>
      <c r="H163" s="215">
        <v>80</v>
      </c>
      <c r="I163" s="216"/>
      <c r="J163" s="217">
        <f>ROUND(I163*H163,2)</f>
        <v>0</v>
      </c>
      <c r="K163" s="218"/>
      <c r="L163" s="43"/>
      <c r="M163" s="219" t="s">
        <v>1</v>
      </c>
      <c r="N163" s="220" t="s">
        <v>39</v>
      </c>
      <c r="O163" s="90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3" t="s">
        <v>124</v>
      </c>
      <c r="AT163" s="223" t="s">
        <v>120</v>
      </c>
      <c r="AU163" s="223" t="s">
        <v>81</v>
      </c>
      <c r="AY163" s="16" t="s">
        <v>118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6" t="s">
        <v>79</v>
      </c>
      <c r="BK163" s="224">
        <f>ROUND(I163*H163,2)</f>
        <v>0</v>
      </c>
      <c r="BL163" s="16" t="s">
        <v>124</v>
      </c>
      <c r="BM163" s="223" t="s">
        <v>181</v>
      </c>
    </row>
    <row r="164" s="13" customFormat="1">
      <c r="A164" s="13"/>
      <c r="B164" s="225"/>
      <c r="C164" s="226"/>
      <c r="D164" s="227" t="s">
        <v>126</v>
      </c>
      <c r="E164" s="228" t="s">
        <v>1</v>
      </c>
      <c r="F164" s="229" t="s">
        <v>182</v>
      </c>
      <c r="G164" s="226"/>
      <c r="H164" s="230">
        <v>80</v>
      </c>
      <c r="I164" s="231"/>
      <c r="J164" s="226"/>
      <c r="K164" s="226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126</v>
      </c>
      <c r="AU164" s="236" t="s">
        <v>81</v>
      </c>
      <c r="AV164" s="13" t="s">
        <v>81</v>
      </c>
      <c r="AW164" s="13" t="s">
        <v>31</v>
      </c>
      <c r="AX164" s="13" t="s">
        <v>74</v>
      </c>
      <c r="AY164" s="236" t="s">
        <v>118</v>
      </c>
    </row>
    <row r="165" s="14" customFormat="1">
      <c r="A165" s="14"/>
      <c r="B165" s="237"/>
      <c r="C165" s="238"/>
      <c r="D165" s="227" t="s">
        <v>126</v>
      </c>
      <c r="E165" s="239" t="s">
        <v>1</v>
      </c>
      <c r="F165" s="240" t="s">
        <v>128</v>
      </c>
      <c r="G165" s="238"/>
      <c r="H165" s="241">
        <v>80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7" t="s">
        <v>126</v>
      </c>
      <c r="AU165" s="247" t="s">
        <v>81</v>
      </c>
      <c r="AV165" s="14" t="s">
        <v>124</v>
      </c>
      <c r="AW165" s="14" t="s">
        <v>31</v>
      </c>
      <c r="AX165" s="14" t="s">
        <v>79</v>
      </c>
      <c r="AY165" s="247" t="s">
        <v>118</v>
      </c>
    </row>
    <row r="166" s="2" customFormat="1" ht="24.15" customHeight="1">
      <c r="A166" s="37"/>
      <c r="B166" s="38"/>
      <c r="C166" s="211" t="s">
        <v>183</v>
      </c>
      <c r="D166" s="211" t="s">
        <v>120</v>
      </c>
      <c r="E166" s="212" t="s">
        <v>184</v>
      </c>
      <c r="F166" s="213" t="s">
        <v>185</v>
      </c>
      <c r="G166" s="214" t="s">
        <v>175</v>
      </c>
      <c r="H166" s="215">
        <v>3</v>
      </c>
      <c r="I166" s="216"/>
      <c r="J166" s="217">
        <f>ROUND(I166*H166,2)</f>
        <v>0</v>
      </c>
      <c r="K166" s="218"/>
      <c r="L166" s="43"/>
      <c r="M166" s="219" t="s">
        <v>1</v>
      </c>
      <c r="N166" s="220" t="s">
        <v>39</v>
      </c>
      <c r="O166" s="90"/>
      <c r="P166" s="221">
        <f>O166*H166</f>
        <v>0</v>
      </c>
      <c r="Q166" s="221">
        <v>0</v>
      </c>
      <c r="R166" s="221">
        <f>Q166*H166</f>
        <v>0</v>
      </c>
      <c r="S166" s="221">
        <v>0</v>
      </c>
      <c r="T166" s="22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3" t="s">
        <v>124</v>
      </c>
      <c r="AT166" s="223" t="s">
        <v>120</v>
      </c>
      <c r="AU166" s="223" t="s">
        <v>81</v>
      </c>
      <c r="AY166" s="16" t="s">
        <v>118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6" t="s">
        <v>79</v>
      </c>
      <c r="BK166" s="224">
        <f>ROUND(I166*H166,2)</f>
        <v>0</v>
      </c>
      <c r="BL166" s="16" t="s">
        <v>124</v>
      </c>
      <c r="BM166" s="223" t="s">
        <v>186</v>
      </c>
    </row>
    <row r="167" s="13" customFormat="1">
      <c r="A167" s="13"/>
      <c r="B167" s="225"/>
      <c r="C167" s="226"/>
      <c r="D167" s="227" t="s">
        <v>126</v>
      </c>
      <c r="E167" s="228" t="s">
        <v>1</v>
      </c>
      <c r="F167" s="229" t="s">
        <v>137</v>
      </c>
      <c r="G167" s="226"/>
      <c r="H167" s="230">
        <v>3</v>
      </c>
      <c r="I167" s="231"/>
      <c r="J167" s="226"/>
      <c r="K167" s="226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126</v>
      </c>
      <c r="AU167" s="236" t="s">
        <v>81</v>
      </c>
      <c r="AV167" s="13" t="s">
        <v>81</v>
      </c>
      <c r="AW167" s="13" t="s">
        <v>31</v>
      </c>
      <c r="AX167" s="13" t="s">
        <v>74</v>
      </c>
      <c r="AY167" s="236" t="s">
        <v>118</v>
      </c>
    </row>
    <row r="168" s="14" customFormat="1">
      <c r="A168" s="14"/>
      <c r="B168" s="237"/>
      <c r="C168" s="238"/>
      <c r="D168" s="227" t="s">
        <v>126</v>
      </c>
      <c r="E168" s="239" t="s">
        <v>1</v>
      </c>
      <c r="F168" s="240" t="s">
        <v>128</v>
      </c>
      <c r="G168" s="238"/>
      <c r="H168" s="241">
        <v>3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7" t="s">
        <v>126</v>
      </c>
      <c r="AU168" s="247" t="s">
        <v>81</v>
      </c>
      <c r="AV168" s="14" t="s">
        <v>124</v>
      </c>
      <c r="AW168" s="14" t="s">
        <v>31</v>
      </c>
      <c r="AX168" s="14" t="s">
        <v>79</v>
      </c>
      <c r="AY168" s="247" t="s">
        <v>118</v>
      </c>
    </row>
    <row r="169" s="2" customFormat="1" ht="16.5" customHeight="1">
      <c r="A169" s="37"/>
      <c r="B169" s="38"/>
      <c r="C169" s="211" t="s">
        <v>187</v>
      </c>
      <c r="D169" s="211" t="s">
        <v>120</v>
      </c>
      <c r="E169" s="212" t="s">
        <v>188</v>
      </c>
      <c r="F169" s="213" t="s">
        <v>189</v>
      </c>
      <c r="G169" s="214" t="s">
        <v>175</v>
      </c>
      <c r="H169" s="215">
        <v>1</v>
      </c>
      <c r="I169" s="216"/>
      <c r="J169" s="217">
        <f>ROUND(I169*H169,2)</f>
        <v>0</v>
      </c>
      <c r="K169" s="218"/>
      <c r="L169" s="43"/>
      <c r="M169" s="219" t="s">
        <v>1</v>
      </c>
      <c r="N169" s="220" t="s">
        <v>39</v>
      </c>
      <c r="O169" s="90"/>
      <c r="P169" s="221">
        <f>O169*H169</f>
        <v>0</v>
      </c>
      <c r="Q169" s="221">
        <v>0</v>
      </c>
      <c r="R169" s="221">
        <f>Q169*H169</f>
        <v>0</v>
      </c>
      <c r="S169" s="221">
        <v>0</v>
      </c>
      <c r="T169" s="22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3" t="s">
        <v>124</v>
      </c>
      <c r="AT169" s="223" t="s">
        <v>120</v>
      </c>
      <c r="AU169" s="223" t="s">
        <v>81</v>
      </c>
      <c r="AY169" s="16" t="s">
        <v>118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6" t="s">
        <v>79</v>
      </c>
      <c r="BK169" s="224">
        <f>ROUND(I169*H169,2)</f>
        <v>0</v>
      </c>
      <c r="BL169" s="16" t="s">
        <v>124</v>
      </c>
      <c r="BM169" s="223" t="s">
        <v>190</v>
      </c>
    </row>
    <row r="170" s="2" customFormat="1" ht="16.5" customHeight="1">
      <c r="A170" s="37"/>
      <c r="B170" s="38"/>
      <c r="C170" s="211" t="s">
        <v>191</v>
      </c>
      <c r="D170" s="211" t="s">
        <v>120</v>
      </c>
      <c r="E170" s="212" t="s">
        <v>192</v>
      </c>
      <c r="F170" s="213" t="s">
        <v>193</v>
      </c>
      <c r="G170" s="214" t="s">
        <v>175</v>
      </c>
      <c r="H170" s="215">
        <v>1</v>
      </c>
      <c r="I170" s="216"/>
      <c r="J170" s="217">
        <f>ROUND(I170*H170,2)</f>
        <v>0</v>
      </c>
      <c r="K170" s="218"/>
      <c r="L170" s="43"/>
      <c r="M170" s="219" t="s">
        <v>1</v>
      </c>
      <c r="N170" s="220" t="s">
        <v>39</v>
      </c>
      <c r="O170" s="90"/>
      <c r="P170" s="221">
        <f>O170*H170</f>
        <v>0</v>
      </c>
      <c r="Q170" s="221">
        <v>0</v>
      </c>
      <c r="R170" s="221">
        <f>Q170*H170</f>
        <v>0</v>
      </c>
      <c r="S170" s="221">
        <v>0</v>
      </c>
      <c r="T170" s="222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3" t="s">
        <v>124</v>
      </c>
      <c r="AT170" s="223" t="s">
        <v>120</v>
      </c>
      <c r="AU170" s="223" t="s">
        <v>81</v>
      </c>
      <c r="AY170" s="16" t="s">
        <v>118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6" t="s">
        <v>79</v>
      </c>
      <c r="BK170" s="224">
        <f>ROUND(I170*H170,2)</f>
        <v>0</v>
      </c>
      <c r="BL170" s="16" t="s">
        <v>124</v>
      </c>
      <c r="BM170" s="223" t="s">
        <v>194</v>
      </c>
    </row>
    <row r="171" s="13" customFormat="1">
      <c r="A171" s="13"/>
      <c r="B171" s="225"/>
      <c r="C171" s="226"/>
      <c r="D171" s="227" t="s">
        <v>126</v>
      </c>
      <c r="E171" s="228" t="s">
        <v>1</v>
      </c>
      <c r="F171" s="229" t="s">
        <v>79</v>
      </c>
      <c r="G171" s="226"/>
      <c r="H171" s="230">
        <v>1</v>
      </c>
      <c r="I171" s="231"/>
      <c r="J171" s="226"/>
      <c r="K171" s="226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126</v>
      </c>
      <c r="AU171" s="236" t="s">
        <v>81</v>
      </c>
      <c r="AV171" s="13" t="s">
        <v>81</v>
      </c>
      <c r="AW171" s="13" t="s">
        <v>31</v>
      </c>
      <c r="AX171" s="13" t="s">
        <v>74</v>
      </c>
      <c r="AY171" s="236" t="s">
        <v>118</v>
      </c>
    </row>
    <row r="172" s="14" customFormat="1">
      <c r="A172" s="14"/>
      <c r="B172" s="237"/>
      <c r="C172" s="238"/>
      <c r="D172" s="227" t="s">
        <v>126</v>
      </c>
      <c r="E172" s="239" t="s">
        <v>1</v>
      </c>
      <c r="F172" s="240" t="s">
        <v>128</v>
      </c>
      <c r="G172" s="238"/>
      <c r="H172" s="241">
        <v>1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7" t="s">
        <v>126</v>
      </c>
      <c r="AU172" s="247" t="s">
        <v>81</v>
      </c>
      <c r="AV172" s="14" t="s">
        <v>124</v>
      </c>
      <c r="AW172" s="14" t="s">
        <v>31</v>
      </c>
      <c r="AX172" s="14" t="s">
        <v>79</v>
      </c>
      <c r="AY172" s="247" t="s">
        <v>118</v>
      </c>
    </row>
    <row r="173" s="2" customFormat="1" ht="24.15" customHeight="1">
      <c r="A173" s="37"/>
      <c r="B173" s="38"/>
      <c r="C173" s="211" t="s">
        <v>8</v>
      </c>
      <c r="D173" s="211" t="s">
        <v>120</v>
      </c>
      <c r="E173" s="212" t="s">
        <v>195</v>
      </c>
      <c r="F173" s="213" t="s">
        <v>196</v>
      </c>
      <c r="G173" s="214" t="s">
        <v>175</v>
      </c>
      <c r="H173" s="215">
        <v>1</v>
      </c>
      <c r="I173" s="216"/>
      <c r="J173" s="217">
        <f>ROUND(I173*H173,2)</f>
        <v>0</v>
      </c>
      <c r="K173" s="218"/>
      <c r="L173" s="43"/>
      <c r="M173" s="219" t="s">
        <v>1</v>
      </c>
      <c r="N173" s="220" t="s">
        <v>39</v>
      </c>
      <c r="O173" s="90"/>
      <c r="P173" s="221">
        <f>O173*H173</f>
        <v>0</v>
      </c>
      <c r="Q173" s="221">
        <v>0</v>
      </c>
      <c r="R173" s="221">
        <f>Q173*H173</f>
        <v>0</v>
      </c>
      <c r="S173" s="221">
        <v>0</v>
      </c>
      <c r="T173" s="222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3" t="s">
        <v>124</v>
      </c>
      <c r="AT173" s="223" t="s">
        <v>120</v>
      </c>
      <c r="AU173" s="223" t="s">
        <v>81</v>
      </c>
      <c r="AY173" s="16" t="s">
        <v>118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6" t="s">
        <v>79</v>
      </c>
      <c r="BK173" s="224">
        <f>ROUND(I173*H173,2)</f>
        <v>0</v>
      </c>
      <c r="BL173" s="16" t="s">
        <v>124</v>
      </c>
      <c r="BM173" s="223" t="s">
        <v>197</v>
      </c>
    </row>
    <row r="174" s="13" customFormat="1">
      <c r="A174" s="13"/>
      <c r="B174" s="225"/>
      <c r="C174" s="226"/>
      <c r="D174" s="227" t="s">
        <v>126</v>
      </c>
      <c r="E174" s="228" t="s">
        <v>1</v>
      </c>
      <c r="F174" s="229" t="s">
        <v>79</v>
      </c>
      <c r="G174" s="226"/>
      <c r="H174" s="230">
        <v>1</v>
      </c>
      <c r="I174" s="231"/>
      <c r="J174" s="226"/>
      <c r="K174" s="226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126</v>
      </c>
      <c r="AU174" s="236" t="s">
        <v>81</v>
      </c>
      <c r="AV174" s="13" t="s">
        <v>81</v>
      </c>
      <c r="AW174" s="13" t="s">
        <v>31</v>
      </c>
      <c r="AX174" s="13" t="s">
        <v>74</v>
      </c>
      <c r="AY174" s="236" t="s">
        <v>118</v>
      </c>
    </row>
    <row r="175" s="14" customFormat="1">
      <c r="A175" s="14"/>
      <c r="B175" s="237"/>
      <c r="C175" s="238"/>
      <c r="D175" s="227" t="s">
        <v>126</v>
      </c>
      <c r="E175" s="239" t="s">
        <v>1</v>
      </c>
      <c r="F175" s="240" t="s">
        <v>128</v>
      </c>
      <c r="G175" s="238"/>
      <c r="H175" s="241">
        <v>1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126</v>
      </c>
      <c r="AU175" s="247" t="s">
        <v>81</v>
      </c>
      <c r="AV175" s="14" t="s">
        <v>124</v>
      </c>
      <c r="AW175" s="14" t="s">
        <v>31</v>
      </c>
      <c r="AX175" s="14" t="s">
        <v>79</v>
      </c>
      <c r="AY175" s="247" t="s">
        <v>118</v>
      </c>
    </row>
    <row r="176" s="2" customFormat="1" ht="16.5" customHeight="1">
      <c r="A176" s="37"/>
      <c r="B176" s="38"/>
      <c r="C176" s="211" t="s">
        <v>198</v>
      </c>
      <c r="D176" s="211" t="s">
        <v>120</v>
      </c>
      <c r="E176" s="212" t="s">
        <v>199</v>
      </c>
      <c r="F176" s="213" t="s">
        <v>200</v>
      </c>
      <c r="G176" s="214" t="s">
        <v>175</v>
      </c>
      <c r="H176" s="215">
        <v>1</v>
      </c>
      <c r="I176" s="216"/>
      <c r="J176" s="217">
        <f>ROUND(I176*H176,2)</f>
        <v>0</v>
      </c>
      <c r="K176" s="218"/>
      <c r="L176" s="43"/>
      <c r="M176" s="219" t="s">
        <v>1</v>
      </c>
      <c r="N176" s="220" t="s">
        <v>39</v>
      </c>
      <c r="O176" s="90"/>
      <c r="P176" s="221">
        <f>O176*H176</f>
        <v>0</v>
      </c>
      <c r="Q176" s="221">
        <v>0</v>
      </c>
      <c r="R176" s="221">
        <f>Q176*H176</f>
        <v>0</v>
      </c>
      <c r="S176" s="221">
        <v>0</v>
      </c>
      <c r="T176" s="222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3" t="s">
        <v>124</v>
      </c>
      <c r="AT176" s="223" t="s">
        <v>120</v>
      </c>
      <c r="AU176" s="223" t="s">
        <v>81</v>
      </c>
      <c r="AY176" s="16" t="s">
        <v>118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6" t="s">
        <v>79</v>
      </c>
      <c r="BK176" s="224">
        <f>ROUND(I176*H176,2)</f>
        <v>0</v>
      </c>
      <c r="BL176" s="16" t="s">
        <v>124</v>
      </c>
      <c r="BM176" s="223" t="s">
        <v>201</v>
      </c>
    </row>
    <row r="177" s="13" customFormat="1">
      <c r="A177" s="13"/>
      <c r="B177" s="225"/>
      <c r="C177" s="226"/>
      <c r="D177" s="227" t="s">
        <v>126</v>
      </c>
      <c r="E177" s="228" t="s">
        <v>1</v>
      </c>
      <c r="F177" s="229" t="s">
        <v>79</v>
      </c>
      <c r="G177" s="226"/>
      <c r="H177" s="230">
        <v>1</v>
      </c>
      <c r="I177" s="231"/>
      <c r="J177" s="226"/>
      <c r="K177" s="226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126</v>
      </c>
      <c r="AU177" s="236" t="s">
        <v>81</v>
      </c>
      <c r="AV177" s="13" t="s">
        <v>81</v>
      </c>
      <c r="AW177" s="13" t="s">
        <v>31</v>
      </c>
      <c r="AX177" s="13" t="s">
        <v>74</v>
      </c>
      <c r="AY177" s="236" t="s">
        <v>118</v>
      </c>
    </row>
    <row r="178" s="14" customFormat="1">
      <c r="A178" s="14"/>
      <c r="B178" s="237"/>
      <c r="C178" s="238"/>
      <c r="D178" s="227" t="s">
        <v>126</v>
      </c>
      <c r="E178" s="239" t="s">
        <v>1</v>
      </c>
      <c r="F178" s="240" t="s">
        <v>128</v>
      </c>
      <c r="G178" s="238"/>
      <c r="H178" s="241">
        <v>1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7" t="s">
        <v>126</v>
      </c>
      <c r="AU178" s="247" t="s">
        <v>81</v>
      </c>
      <c r="AV178" s="14" t="s">
        <v>124</v>
      </c>
      <c r="AW178" s="14" t="s">
        <v>31</v>
      </c>
      <c r="AX178" s="14" t="s">
        <v>79</v>
      </c>
      <c r="AY178" s="247" t="s">
        <v>118</v>
      </c>
    </row>
    <row r="179" s="2" customFormat="1" ht="16.5" customHeight="1">
      <c r="A179" s="37"/>
      <c r="B179" s="38"/>
      <c r="C179" s="211" t="s">
        <v>202</v>
      </c>
      <c r="D179" s="211" t="s">
        <v>120</v>
      </c>
      <c r="E179" s="212" t="s">
        <v>203</v>
      </c>
      <c r="F179" s="213" t="s">
        <v>204</v>
      </c>
      <c r="G179" s="214" t="s">
        <v>175</v>
      </c>
      <c r="H179" s="215">
        <v>1</v>
      </c>
      <c r="I179" s="216"/>
      <c r="J179" s="217">
        <f>ROUND(I179*H179,2)</f>
        <v>0</v>
      </c>
      <c r="K179" s="218"/>
      <c r="L179" s="43"/>
      <c r="M179" s="219" t="s">
        <v>1</v>
      </c>
      <c r="N179" s="220" t="s">
        <v>39</v>
      </c>
      <c r="O179" s="90"/>
      <c r="P179" s="221">
        <f>O179*H179</f>
        <v>0</v>
      </c>
      <c r="Q179" s="221">
        <v>0</v>
      </c>
      <c r="R179" s="221">
        <f>Q179*H179</f>
        <v>0</v>
      </c>
      <c r="S179" s="221">
        <v>0</v>
      </c>
      <c r="T179" s="222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3" t="s">
        <v>124</v>
      </c>
      <c r="AT179" s="223" t="s">
        <v>120</v>
      </c>
      <c r="AU179" s="223" t="s">
        <v>81</v>
      </c>
      <c r="AY179" s="16" t="s">
        <v>118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6" t="s">
        <v>79</v>
      </c>
      <c r="BK179" s="224">
        <f>ROUND(I179*H179,2)</f>
        <v>0</v>
      </c>
      <c r="BL179" s="16" t="s">
        <v>124</v>
      </c>
      <c r="BM179" s="223" t="s">
        <v>205</v>
      </c>
    </row>
    <row r="180" s="13" customFormat="1">
      <c r="A180" s="13"/>
      <c r="B180" s="225"/>
      <c r="C180" s="226"/>
      <c r="D180" s="227" t="s">
        <v>126</v>
      </c>
      <c r="E180" s="228" t="s">
        <v>1</v>
      </c>
      <c r="F180" s="229" t="s">
        <v>79</v>
      </c>
      <c r="G180" s="226"/>
      <c r="H180" s="230">
        <v>1</v>
      </c>
      <c r="I180" s="231"/>
      <c r="J180" s="226"/>
      <c r="K180" s="226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126</v>
      </c>
      <c r="AU180" s="236" t="s">
        <v>81</v>
      </c>
      <c r="AV180" s="13" t="s">
        <v>81</v>
      </c>
      <c r="AW180" s="13" t="s">
        <v>31</v>
      </c>
      <c r="AX180" s="13" t="s">
        <v>74</v>
      </c>
      <c r="AY180" s="236" t="s">
        <v>118</v>
      </c>
    </row>
    <row r="181" s="14" customFormat="1">
      <c r="A181" s="14"/>
      <c r="B181" s="237"/>
      <c r="C181" s="238"/>
      <c r="D181" s="227" t="s">
        <v>126</v>
      </c>
      <c r="E181" s="239" t="s">
        <v>1</v>
      </c>
      <c r="F181" s="240" t="s">
        <v>128</v>
      </c>
      <c r="G181" s="238"/>
      <c r="H181" s="241">
        <v>1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7" t="s">
        <v>126</v>
      </c>
      <c r="AU181" s="247" t="s">
        <v>81</v>
      </c>
      <c r="AV181" s="14" t="s">
        <v>124</v>
      </c>
      <c r="AW181" s="14" t="s">
        <v>31</v>
      </c>
      <c r="AX181" s="14" t="s">
        <v>79</v>
      </c>
      <c r="AY181" s="247" t="s">
        <v>118</v>
      </c>
    </row>
    <row r="182" s="2" customFormat="1" ht="33" customHeight="1">
      <c r="A182" s="37"/>
      <c r="B182" s="38"/>
      <c r="C182" s="211" t="s">
        <v>206</v>
      </c>
      <c r="D182" s="211" t="s">
        <v>120</v>
      </c>
      <c r="E182" s="212" t="s">
        <v>207</v>
      </c>
      <c r="F182" s="213" t="s">
        <v>208</v>
      </c>
      <c r="G182" s="214" t="s">
        <v>175</v>
      </c>
      <c r="H182" s="215">
        <v>1</v>
      </c>
      <c r="I182" s="216"/>
      <c r="J182" s="217">
        <f>ROUND(I182*H182,2)</f>
        <v>0</v>
      </c>
      <c r="K182" s="218"/>
      <c r="L182" s="43"/>
      <c r="M182" s="219" t="s">
        <v>1</v>
      </c>
      <c r="N182" s="220" t="s">
        <v>39</v>
      </c>
      <c r="O182" s="90"/>
      <c r="P182" s="221">
        <f>O182*H182</f>
        <v>0</v>
      </c>
      <c r="Q182" s="221">
        <v>0</v>
      </c>
      <c r="R182" s="221">
        <f>Q182*H182</f>
        <v>0</v>
      </c>
      <c r="S182" s="221">
        <v>0</v>
      </c>
      <c r="T182" s="22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3" t="s">
        <v>124</v>
      </c>
      <c r="AT182" s="223" t="s">
        <v>120</v>
      </c>
      <c r="AU182" s="223" t="s">
        <v>81</v>
      </c>
      <c r="AY182" s="16" t="s">
        <v>118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6" t="s">
        <v>79</v>
      </c>
      <c r="BK182" s="224">
        <f>ROUND(I182*H182,2)</f>
        <v>0</v>
      </c>
      <c r="BL182" s="16" t="s">
        <v>124</v>
      </c>
      <c r="BM182" s="223" t="s">
        <v>209</v>
      </c>
    </row>
    <row r="183" s="13" customFormat="1">
      <c r="A183" s="13"/>
      <c r="B183" s="225"/>
      <c r="C183" s="226"/>
      <c r="D183" s="227" t="s">
        <v>126</v>
      </c>
      <c r="E183" s="228" t="s">
        <v>1</v>
      </c>
      <c r="F183" s="229" t="s">
        <v>79</v>
      </c>
      <c r="G183" s="226"/>
      <c r="H183" s="230">
        <v>1</v>
      </c>
      <c r="I183" s="231"/>
      <c r="J183" s="226"/>
      <c r="K183" s="226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126</v>
      </c>
      <c r="AU183" s="236" t="s">
        <v>81</v>
      </c>
      <c r="AV183" s="13" t="s">
        <v>81</v>
      </c>
      <c r="AW183" s="13" t="s">
        <v>31</v>
      </c>
      <c r="AX183" s="13" t="s">
        <v>74</v>
      </c>
      <c r="AY183" s="236" t="s">
        <v>118</v>
      </c>
    </row>
    <row r="184" s="14" customFormat="1">
      <c r="A184" s="14"/>
      <c r="B184" s="237"/>
      <c r="C184" s="238"/>
      <c r="D184" s="227" t="s">
        <v>126</v>
      </c>
      <c r="E184" s="239" t="s">
        <v>1</v>
      </c>
      <c r="F184" s="240" t="s">
        <v>128</v>
      </c>
      <c r="G184" s="238"/>
      <c r="H184" s="241">
        <v>1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7" t="s">
        <v>126</v>
      </c>
      <c r="AU184" s="247" t="s">
        <v>81</v>
      </c>
      <c r="AV184" s="14" t="s">
        <v>124</v>
      </c>
      <c r="AW184" s="14" t="s">
        <v>31</v>
      </c>
      <c r="AX184" s="14" t="s">
        <v>79</v>
      </c>
      <c r="AY184" s="247" t="s">
        <v>118</v>
      </c>
    </row>
    <row r="185" s="2" customFormat="1" ht="16.5" customHeight="1">
      <c r="A185" s="37"/>
      <c r="B185" s="38"/>
      <c r="C185" s="211" t="s">
        <v>210</v>
      </c>
      <c r="D185" s="211" t="s">
        <v>120</v>
      </c>
      <c r="E185" s="212" t="s">
        <v>211</v>
      </c>
      <c r="F185" s="213" t="s">
        <v>212</v>
      </c>
      <c r="G185" s="214" t="s">
        <v>175</v>
      </c>
      <c r="H185" s="215">
        <v>1</v>
      </c>
      <c r="I185" s="216"/>
      <c r="J185" s="217">
        <f>ROUND(I185*H185,2)</f>
        <v>0</v>
      </c>
      <c r="K185" s="218"/>
      <c r="L185" s="43"/>
      <c r="M185" s="219" t="s">
        <v>1</v>
      </c>
      <c r="N185" s="220" t="s">
        <v>39</v>
      </c>
      <c r="O185" s="90"/>
      <c r="P185" s="221">
        <f>O185*H185</f>
        <v>0</v>
      </c>
      <c r="Q185" s="221">
        <v>0</v>
      </c>
      <c r="R185" s="221">
        <f>Q185*H185</f>
        <v>0</v>
      </c>
      <c r="S185" s="221">
        <v>0</v>
      </c>
      <c r="T185" s="22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3" t="s">
        <v>124</v>
      </c>
      <c r="AT185" s="223" t="s">
        <v>120</v>
      </c>
      <c r="AU185" s="223" t="s">
        <v>81</v>
      </c>
      <c r="AY185" s="16" t="s">
        <v>118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6" t="s">
        <v>79</v>
      </c>
      <c r="BK185" s="224">
        <f>ROUND(I185*H185,2)</f>
        <v>0</v>
      </c>
      <c r="BL185" s="16" t="s">
        <v>124</v>
      </c>
      <c r="BM185" s="223" t="s">
        <v>213</v>
      </c>
    </row>
    <row r="186" s="13" customFormat="1">
      <c r="A186" s="13"/>
      <c r="B186" s="225"/>
      <c r="C186" s="226"/>
      <c r="D186" s="227" t="s">
        <v>126</v>
      </c>
      <c r="E186" s="228" t="s">
        <v>1</v>
      </c>
      <c r="F186" s="229" t="s">
        <v>79</v>
      </c>
      <c r="G186" s="226"/>
      <c r="H186" s="230">
        <v>1</v>
      </c>
      <c r="I186" s="231"/>
      <c r="J186" s="226"/>
      <c r="K186" s="226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126</v>
      </c>
      <c r="AU186" s="236" t="s">
        <v>81</v>
      </c>
      <c r="AV186" s="13" t="s">
        <v>81</v>
      </c>
      <c r="AW186" s="13" t="s">
        <v>31</v>
      </c>
      <c r="AX186" s="13" t="s">
        <v>74</v>
      </c>
      <c r="AY186" s="236" t="s">
        <v>118</v>
      </c>
    </row>
    <row r="187" s="14" customFormat="1">
      <c r="A187" s="14"/>
      <c r="B187" s="237"/>
      <c r="C187" s="238"/>
      <c r="D187" s="227" t="s">
        <v>126</v>
      </c>
      <c r="E187" s="239" t="s">
        <v>1</v>
      </c>
      <c r="F187" s="240" t="s">
        <v>128</v>
      </c>
      <c r="G187" s="238"/>
      <c r="H187" s="241">
        <v>1</v>
      </c>
      <c r="I187" s="242"/>
      <c r="J187" s="238"/>
      <c r="K187" s="238"/>
      <c r="L187" s="243"/>
      <c r="M187" s="244"/>
      <c r="N187" s="245"/>
      <c r="O187" s="245"/>
      <c r="P187" s="245"/>
      <c r="Q187" s="245"/>
      <c r="R187" s="245"/>
      <c r="S187" s="245"/>
      <c r="T187" s="24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7" t="s">
        <v>126</v>
      </c>
      <c r="AU187" s="247" t="s">
        <v>81</v>
      </c>
      <c r="AV187" s="14" t="s">
        <v>124</v>
      </c>
      <c r="AW187" s="14" t="s">
        <v>31</v>
      </c>
      <c r="AX187" s="14" t="s">
        <v>79</v>
      </c>
      <c r="AY187" s="247" t="s">
        <v>118</v>
      </c>
    </row>
    <row r="188" s="2" customFormat="1" ht="16.5" customHeight="1">
      <c r="A188" s="37"/>
      <c r="B188" s="38"/>
      <c r="C188" s="211" t="s">
        <v>214</v>
      </c>
      <c r="D188" s="211" t="s">
        <v>120</v>
      </c>
      <c r="E188" s="212" t="s">
        <v>215</v>
      </c>
      <c r="F188" s="213" t="s">
        <v>216</v>
      </c>
      <c r="G188" s="214" t="s">
        <v>175</v>
      </c>
      <c r="H188" s="215">
        <v>1</v>
      </c>
      <c r="I188" s="216"/>
      <c r="J188" s="217">
        <f>ROUND(I188*H188,2)</f>
        <v>0</v>
      </c>
      <c r="K188" s="218"/>
      <c r="L188" s="43"/>
      <c r="M188" s="219" t="s">
        <v>1</v>
      </c>
      <c r="N188" s="220" t="s">
        <v>39</v>
      </c>
      <c r="O188" s="90"/>
      <c r="P188" s="221">
        <f>O188*H188</f>
        <v>0</v>
      </c>
      <c r="Q188" s="221">
        <v>0</v>
      </c>
      <c r="R188" s="221">
        <f>Q188*H188</f>
        <v>0</v>
      </c>
      <c r="S188" s="221">
        <v>0</v>
      </c>
      <c r="T188" s="22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3" t="s">
        <v>124</v>
      </c>
      <c r="AT188" s="223" t="s">
        <v>120</v>
      </c>
      <c r="AU188" s="223" t="s">
        <v>81</v>
      </c>
      <c r="AY188" s="16" t="s">
        <v>118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6" t="s">
        <v>79</v>
      </c>
      <c r="BK188" s="224">
        <f>ROUND(I188*H188,2)</f>
        <v>0</v>
      </c>
      <c r="BL188" s="16" t="s">
        <v>124</v>
      </c>
      <c r="BM188" s="223" t="s">
        <v>217</v>
      </c>
    </row>
    <row r="189" s="13" customFormat="1">
      <c r="A189" s="13"/>
      <c r="B189" s="225"/>
      <c r="C189" s="226"/>
      <c r="D189" s="227" t="s">
        <v>126</v>
      </c>
      <c r="E189" s="228" t="s">
        <v>1</v>
      </c>
      <c r="F189" s="229" t="s">
        <v>79</v>
      </c>
      <c r="G189" s="226"/>
      <c r="H189" s="230">
        <v>1</v>
      </c>
      <c r="I189" s="231"/>
      <c r="J189" s="226"/>
      <c r="K189" s="226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126</v>
      </c>
      <c r="AU189" s="236" t="s">
        <v>81</v>
      </c>
      <c r="AV189" s="13" t="s">
        <v>81</v>
      </c>
      <c r="AW189" s="13" t="s">
        <v>31</v>
      </c>
      <c r="AX189" s="13" t="s">
        <v>74</v>
      </c>
      <c r="AY189" s="236" t="s">
        <v>118</v>
      </c>
    </row>
    <row r="190" s="14" customFormat="1">
      <c r="A190" s="14"/>
      <c r="B190" s="237"/>
      <c r="C190" s="238"/>
      <c r="D190" s="227" t="s">
        <v>126</v>
      </c>
      <c r="E190" s="239" t="s">
        <v>1</v>
      </c>
      <c r="F190" s="240" t="s">
        <v>128</v>
      </c>
      <c r="G190" s="238"/>
      <c r="H190" s="241">
        <v>1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7" t="s">
        <v>126</v>
      </c>
      <c r="AU190" s="247" t="s">
        <v>81</v>
      </c>
      <c r="AV190" s="14" t="s">
        <v>124</v>
      </c>
      <c r="AW190" s="14" t="s">
        <v>31</v>
      </c>
      <c r="AX190" s="14" t="s">
        <v>79</v>
      </c>
      <c r="AY190" s="247" t="s">
        <v>118</v>
      </c>
    </row>
    <row r="191" s="2" customFormat="1" ht="16.5" customHeight="1">
      <c r="A191" s="37"/>
      <c r="B191" s="38"/>
      <c r="C191" s="211" t="s">
        <v>7</v>
      </c>
      <c r="D191" s="211" t="s">
        <v>120</v>
      </c>
      <c r="E191" s="212" t="s">
        <v>218</v>
      </c>
      <c r="F191" s="213" t="s">
        <v>219</v>
      </c>
      <c r="G191" s="214" t="s">
        <v>175</v>
      </c>
      <c r="H191" s="215">
        <v>1</v>
      </c>
      <c r="I191" s="216"/>
      <c r="J191" s="217">
        <f>ROUND(I191*H191,2)</f>
        <v>0</v>
      </c>
      <c r="K191" s="218"/>
      <c r="L191" s="43"/>
      <c r="M191" s="219" t="s">
        <v>1</v>
      </c>
      <c r="N191" s="220" t="s">
        <v>39</v>
      </c>
      <c r="O191" s="90"/>
      <c r="P191" s="221">
        <f>O191*H191</f>
        <v>0</v>
      </c>
      <c r="Q191" s="221">
        <v>0</v>
      </c>
      <c r="R191" s="221">
        <f>Q191*H191</f>
        <v>0</v>
      </c>
      <c r="S191" s="221">
        <v>0</v>
      </c>
      <c r="T191" s="222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3" t="s">
        <v>124</v>
      </c>
      <c r="AT191" s="223" t="s">
        <v>120</v>
      </c>
      <c r="AU191" s="223" t="s">
        <v>81</v>
      </c>
      <c r="AY191" s="16" t="s">
        <v>118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6" t="s">
        <v>79</v>
      </c>
      <c r="BK191" s="224">
        <f>ROUND(I191*H191,2)</f>
        <v>0</v>
      </c>
      <c r="BL191" s="16" t="s">
        <v>124</v>
      </c>
      <c r="BM191" s="223" t="s">
        <v>220</v>
      </c>
    </row>
    <row r="192" s="13" customFormat="1">
      <c r="A192" s="13"/>
      <c r="B192" s="225"/>
      <c r="C192" s="226"/>
      <c r="D192" s="227" t="s">
        <v>126</v>
      </c>
      <c r="E192" s="228" t="s">
        <v>1</v>
      </c>
      <c r="F192" s="229" t="s">
        <v>79</v>
      </c>
      <c r="G192" s="226"/>
      <c r="H192" s="230">
        <v>1</v>
      </c>
      <c r="I192" s="231"/>
      <c r="J192" s="226"/>
      <c r="K192" s="226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126</v>
      </c>
      <c r="AU192" s="236" t="s">
        <v>81</v>
      </c>
      <c r="AV192" s="13" t="s">
        <v>81</v>
      </c>
      <c r="AW192" s="13" t="s">
        <v>31</v>
      </c>
      <c r="AX192" s="13" t="s">
        <v>74</v>
      </c>
      <c r="AY192" s="236" t="s">
        <v>118</v>
      </c>
    </row>
    <row r="193" s="14" customFormat="1">
      <c r="A193" s="14"/>
      <c r="B193" s="237"/>
      <c r="C193" s="238"/>
      <c r="D193" s="227" t="s">
        <v>126</v>
      </c>
      <c r="E193" s="239" t="s">
        <v>1</v>
      </c>
      <c r="F193" s="240" t="s">
        <v>128</v>
      </c>
      <c r="G193" s="238"/>
      <c r="H193" s="241">
        <v>1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7" t="s">
        <v>126</v>
      </c>
      <c r="AU193" s="247" t="s">
        <v>81</v>
      </c>
      <c r="AV193" s="14" t="s">
        <v>124</v>
      </c>
      <c r="AW193" s="14" t="s">
        <v>31</v>
      </c>
      <c r="AX193" s="14" t="s">
        <v>79</v>
      </c>
      <c r="AY193" s="247" t="s">
        <v>118</v>
      </c>
    </row>
    <row r="194" s="2" customFormat="1" ht="16.5" customHeight="1">
      <c r="A194" s="37"/>
      <c r="B194" s="38"/>
      <c r="C194" s="211" t="s">
        <v>221</v>
      </c>
      <c r="D194" s="211" t="s">
        <v>120</v>
      </c>
      <c r="E194" s="212" t="s">
        <v>222</v>
      </c>
      <c r="F194" s="213" t="s">
        <v>223</v>
      </c>
      <c r="G194" s="214" t="s">
        <v>175</v>
      </c>
      <c r="H194" s="215">
        <v>3</v>
      </c>
      <c r="I194" s="216"/>
      <c r="J194" s="217">
        <f>ROUND(I194*H194,2)</f>
        <v>0</v>
      </c>
      <c r="K194" s="218"/>
      <c r="L194" s="43"/>
      <c r="M194" s="219" t="s">
        <v>1</v>
      </c>
      <c r="N194" s="220" t="s">
        <v>39</v>
      </c>
      <c r="O194" s="90"/>
      <c r="P194" s="221">
        <f>O194*H194</f>
        <v>0</v>
      </c>
      <c r="Q194" s="221">
        <v>0</v>
      </c>
      <c r="R194" s="221">
        <f>Q194*H194</f>
        <v>0</v>
      </c>
      <c r="S194" s="221">
        <v>0</v>
      </c>
      <c r="T194" s="222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3" t="s">
        <v>124</v>
      </c>
      <c r="AT194" s="223" t="s">
        <v>120</v>
      </c>
      <c r="AU194" s="223" t="s">
        <v>81</v>
      </c>
      <c r="AY194" s="16" t="s">
        <v>118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6" t="s">
        <v>79</v>
      </c>
      <c r="BK194" s="224">
        <f>ROUND(I194*H194,2)</f>
        <v>0</v>
      </c>
      <c r="BL194" s="16" t="s">
        <v>124</v>
      </c>
      <c r="BM194" s="223" t="s">
        <v>224</v>
      </c>
    </row>
    <row r="195" s="13" customFormat="1">
      <c r="A195" s="13"/>
      <c r="B195" s="225"/>
      <c r="C195" s="226"/>
      <c r="D195" s="227" t="s">
        <v>126</v>
      </c>
      <c r="E195" s="228" t="s">
        <v>1</v>
      </c>
      <c r="F195" s="229" t="s">
        <v>137</v>
      </c>
      <c r="G195" s="226"/>
      <c r="H195" s="230">
        <v>3</v>
      </c>
      <c r="I195" s="231"/>
      <c r="J195" s="226"/>
      <c r="K195" s="226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126</v>
      </c>
      <c r="AU195" s="236" t="s">
        <v>81</v>
      </c>
      <c r="AV195" s="13" t="s">
        <v>81</v>
      </c>
      <c r="AW195" s="13" t="s">
        <v>31</v>
      </c>
      <c r="AX195" s="13" t="s">
        <v>74</v>
      </c>
      <c r="AY195" s="236" t="s">
        <v>118</v>
      </c>
    </row>
    <row r="196" s="14" customFormat="1">
      <c r="A196" s="14"/>
      <c r="B196" s="237"/>
      <c r="C196" s="238"/>
      <c r="D196" s="227" t="s">
        <v>126</v>
      </c>
      <c r="E196" s="239" t="s">
        <v>1</v>
      </c>
      <c r="F196" s="240" t="s">
        <v>128</v>
      </c>
      <c r="G196" s="238"/>
      <c r="H196" s="241">
        <v>3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7" t="s">
        <v>126</v>
      </c>
      <c r="AU196" s="247" t="s">
        <v>81</v>
      </c>
      <c r="AV196" s="14" t="s">
        <v>124</v>
      </c>
      <c r="AW196" s="14" t="s">
        <v>31</v>
      </c>
      <c r="AX196" s="14" t="s">
        <v>79</v>
      </c>
      <c r="AY196" s="247" t="s">
        <v>118</v>
      </c>
    </row>
    <row r="197" s="2" customFormat="1" ht="24.15" customHeight="1">
      <c r="A197" s="37"/>
      <c r="B197" s="38"/>
      <c r="C197" s="211" t="s">
        <v>225</v>
      </c>
      <c r="D197" s="211" t="s">
        <v>120</v>
      </c>
      <c r="E197" s="212" t="s">
        <v>226</v>
      </c>
      <c r="F197" s="213" t="s">
        <v>227</v>
      </c>
      <c r="G197" s="214" t="s">
        <v>133</v>
      </c>
      <c r="H197" s="215">
        <v>30</v>
      </c>
      <c r="I197" s="216"/>
      <c r="J197" s="217">
        <f>ROUND(I197*H197,2)</f>
        <v>0</v>
      </c>
      <c r="K197" s="218"/>
      <c r="L197" s="43"/>
      <c r="M197" s="219" t="s">
        <v>1</v>
      </c>
      <c r="N197" s="220" t="s">
        <v>39</v>
      </c>
      <c r="O197" s="90"/>
      <c r="P197" s="221">
        <f>O197*H197</f>
        <v>0</v>
      </c>
      <c r="Q197" s="221">
        <v>4.0000000000000003E-05</v>
      </c>
      <c r="R197" s="221">
        <f>Q197*H197</f>
        <v>0.0012000000000000001</v>
      </c>
      <c r="S197" s="221">
        <v>0</v>
      </c>
      <c r="T197" s="222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3" t="s">
        <v>124</v>
      </c>
      <c r="AT197" s="223" t="s">
        <v>120</v>
      </c>
      <c r="AU197" s="223" t="s">
        <v>81</v>
      </c>
      <c r="AY197" s="16" t="s">
        <v>118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6" t="s">
        <v>79</v>
      </c>
      <c r="BK197" s="224">
        <f>ROUND(I197*H197,2)</f>
        <v>0</v>
      </c>
      <c r="BL197" s="16" t="s">
        <v>124</v>
      </c>
      <c r="BM197" s="223" t="s">
        <v>228</v>
      </c>
    </row>
    <row r="198" s="13" customFormat="1">
      <c r="A198" s="13"/>
      <c r="B198" s="225"/>
      <c r="C198" s="226"/>
      <c r="D198" s="227" t="s">
        <v>126</v>
      </c>
      <c r="E198" s="228" t="s">
        <v>1</v>
      </c>
      <c r="F198" s="229" t="s">
        <v>229</v>
      </c>
      <c r="G198" s="226"/>
      <c r="H198" s="230">
        <v>30</v>
      </c>
      <c r="I198" s="231"/>
      <c r="J198" s="226"/>
      <c r="K198" s="226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126</v>
      </c>
      <c r="AU198" s="236" t="s">
        <v>81</v>
      </c>
      <c r="AV198" s="13" t="s">
        <v>81</v>
      </c>
      <c r="AW198" s="13" t="s">
        <v>31</v>
      </c>
      <c r="AX198" s="13" t="s">
        <v>74</v>
      </c>
      <c r="AY198" s="236" t="s">
        <v>118</v>
      </c>
    </row>
    <row r="199" s="14" customFormat="1">
      <c r="A199" s="14"/>
      <c r="B199" s="237"/>
      <c r="C199" s="238"/>
      <c r="D199" s="227" t="s">
        <v>126</v>
      </c>
      <c r="E199" s="239" t="s">
        <v>1</v>
      </c>
      <c r="F199" s="240" t="s">
        <v>128</v>
      </c>
      <c r="G199" s="238"/>
      <c r="H199" s="241">
        <v>30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7" t="s">
        <v>126</v>
      </c>
      <c r="AU199" s="247" t="s">
        <v>81</v>
      </c>
      <c r="AV199" s="14" t="s">
        <v>124</v>
      </c>
      <c r="AW199" s="14" t="s">
        <v>31</v>
      </c>
      <c r="AX199" s="14" t="s">
        <v>79</v>
      </c>
      <c r="AY199" s="247" t="s">
        <v>118</v>
      </c>
    </row>
    <row r="200" s="2" customFormat="1" ht="16.5" customHeight="1">
      <c r="A200" s="37"/>
      <c r="B200" s="38"/>
      <c r="C200" s="211" t="s">
        <v>230</v>
      </c>
      <c r="D200" s="211" t="s">
        <v>120</v>
      </c>
      <c r="E200" s="212" t="s">
        <v>231</v>
      </c>
      <c r="F200" s="213" t="s">
        <v>232</v>
      </c>
      <c r="G200" s="214" t="s">
        <v>133</v>
      </c>
      <c r="H200" s="215">
        <v>60</v>
      </c>
      <c r="I200" s="216"/>
      <c r="J200" s="217">
        <f>ROUND(I200*H200,2)</f>
        <v>0</v>
      </c>
      <c r="K200" s="218"/>
      <c r="L200" s="43"/>
      <c r="M200" s="219" t="s">
        <v>1</v>
      </c>
      <c r="N200" s="220" t="s">
        <v>39</v>
      </c>
      <c r="O200" s="90"/>
      <c r="P200" s="221">
        <f>O200*H200</f>
        <v>0</v>
      </c>
      <c r="Q200" s="221">
        <v>0</v>
      </c>
      <c r="R200" s="221">
        <f>Q200*H200</f>
        <v>0</v>
      </c>
      <c r="S200" s="221">
        <v>0</v>
      </c>
      <c r="T200" s="222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3" t="s">
        <v>124</v>
      </c>
      <c r="AT200" s="223" t="s">
        <v>120</v>
      </c>
      <c r="AU200" s="223" t="s">
        <v>81</v>
      </c>
      <c r="AY200" s="16" t="s">
        <v>118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6" t="s">
        <v>79</v>
      </c>
      <c r="BK200" s="224">
        <f>ROUND(I200*H200,2)</f>
        <v>0</v>
      </c>
      <c r="BL200" s="16" t="s">
        <v>124</v>
      </c>
      <c r="BM200" s="223" t="s">
        <v>233</v>
      </c>
    </row>
    <row r="201" s="13" customFormat="1">
      <c r="A201" s="13"/>
      <c r="B201" s="225"/>
      <c r="C201" s="226"/>
      <c r="D201" s="227" t="s">
        <v>126</v>
      </c>
      <c r="E201" s="228" t="s">
        <v>1</v>
      </c>
      <c r="F201" s="229" t="s">
        <v>234</v>
      </c>
      <c r="G201" s="226"/>
      <c r="H201" s="230">
        <v>60</v>
      </c>
      <c r="I201" s="231"/>
      <c r="J201" s="226"/>
      <c r="K201" s="226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126</v>
      </c>
      <c r="AU201" s="236" t="s">
        <v>81</v>
      </c>
      <c r="AV201" s="13" t="s">
        <v>81</v>
      </c>
      <c r="AW201" s="13" t="s">
        <v>31</v>
      </c>
      <c r="AX201" s="13" t="s">
        <v>79</v>
      </c>
      <c r="AY201" s="236" t="s">
        <v>118</v>
      </c>
    </row>
    <row r="202" s="14" customFormat="1">
      <c r="A202" s="14"/>
      <c r="B202" s="237"/>
      <c r="C202" s="238"/>
      <c r="D202" s="227" t="s">
        <v>126</v>
      </c>
      <c r="E202" s="239" t="s">
        <v>1</v>
      </c>
      <c r="F202" s="240" t="s">
        <v>128</v>
      </c>
      <c r="G202" s="238"/>
      <c r="H202" s="241">
        <v>60</v>
      </c>
      <c r="I202" s="242"/>
      <c r="J202" s="238"/>
      <c r="K202" s="238"/>
      <c r="L202" s="243"/>
      <c r="M202" s="244"/>
      <c r="N202" s="245"/>
      <c r="O202" s="245"/>
      <c r="P202" s="245"/>
      <c r="Q202" s="245"/>
      <c r="R202" s="245"/>
      <c r="S202" s="245"/>
      <c r="T202" s="24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7" t="s">
        <v>126</v>
      </c>
      <c r="AU202" s="247" t="s">
        <v>81</v>
      </c>
      <c r="AV202" s="14" t="s">
        <v>124</v>
      </c>
      <c r="AW202" s="14" t="s">
        <v>31</v>
      </c>
      <c r="AX202" s="14" t="s">
        <v>74</v>
      </c>
      <c r="AY202" s="247" t="s">
        <v>118</v>
      </c>
    </row>
    <row r="203" s="2" customFormat="1" ht="21.75" customHeight="1">
      <c r="A203" s="37"/>
      <c r="B203" s="38"/>
      <c r="C203" s="211" t="s">
        <v>235</v>
      </c>
      <c r="D203" s="211" t="s">
        <v>120</v>
      </c>
      <c r="E203" s="212" t="s">
        <v>236</v>
      </c>
      <c r="F203" s="213" t="s">
        <v>237</v>
      </c>
      <c r="G203" s="214" t="s">
        <v>123</v>
      </c>
      <c r="H203" s="215">
        <v>0.39700000000000002</v>
      </c>
      <c r="I203" s="216"/>
      <c r="J203" s="217">
        <f>ROUND(I203*H203,2)</f>
        <v>0</v>
      </c>
      <c r="K203" s="218"/>
      <c r="L203" s="43"/>
      <c r="M203" s="219" t="s">
        <v>1</v>
      </c>
      <c r="N203" s="220" t="s">
        <v>39</v>
      </c>
      <c r="O203" s="90"/>
      <c r="P203" s="221">
        <f>O203*H203</f>
        <v>0</v>
      </c>
      <c r="Q203" s="221">
        <v>0</v>
      </c>
      <c r="R203" s="221">
        <f>Q203*H203</f>
        <v>0</v>
      </c>
      <c r="S203" s="221">
        <v>2.2000000000000002</v>
      </c>
      <c r="T203" s="222">
        <f>S203*H203</f>
        <v>0.87340000000000007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3" t="s">
        <v>124</v>
      </c>
      <c r="AT203" s="223" t="s">
        <v>120</v>
      </c>
      <c r="AU203" s="223" t="s">
        <v>81</v>
      </c>
      <c r="AY203" s="16" t="s">
        <v>118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6" t="s">
        <v>79</v>
      </c>
      <c r="BK203" s="224">
        <f>ROUND(I203*H203,2)</f>
        <v>0</v>
      </c>
      <c r="BL203" s="16" t="s">
        <v>124</v>
      </c>
      <c r="BM203" s="223" t="s">
        <v>238</v>
      </c>
    </row>
    <row r="204" s="13" customFormat="1">
      <c r="A204" s="13"/>
      <c r="B204" s="225"/>
      <c r="C204" s="226"/>
      <c r="D204" s="227" t="s">
        <v>126</v>
      </c>
      <c r="E204" s="228" t="s">
        <v>1</v>
      </c>
      <c r="F204" s="229" t="s">
        <v>239</v>
      </c>
      <c r="G204" s="226"/>
      <c r="H204" s="230">
        <v>0.39700000000000002</v>
      </c>
      <c r="I204" s="231"/>
      <c r="J204" s="226"/>
      <c r="K204" s="226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126</v>
      </c>
      <c r="AU204" s="236" t="s">
        <v>81</v>
      </c>
      <c r="AV204" s="13" t="s">
        <v>81</v>
      </c>
      <c r="AW204" s="13" t="s">
        <v>31</v>
      </c>
      <c r="AX204" s="13" t="s">
        <v>74</v>
      </c>
      <c r="AY204" s="236" t="s">
        <v>118</v>
      </c>
    </row>
    <row r="205" s="14" customFormat="1">
      <c r="A205" s="14"/>
      <c r="B205" s="237"/>
      <c r="C205" s="238"/>
      <c r="D205" s="227" t="s">
        <v>126</v>
      </c>
      <c r="E205" s="239" t="s">
        <v>1</v>
      </c>
      <c r="F205" s="240" t="s">
        <v>128</v>
      </c>
      <c r="G205" s="238"/>
      <c r="H205" s="241">
        <v>0.39700000000000002</v>
      </c>
      <c r="I205" s="242"/>
      <c r="J205" s="238"/>
      <c r="K205" s="238"/>
      <c r="L205" s="243"/>
      <c r="M205" s="244"/>
      <c r="N205" s="245"/>
      <c r="O205" s="245"/>
      <c r="P205" s="245"/>
      <c r="Q205" s="245"/>
      <c r="R205" s="245"/>
      <c r="S205" s="245"/>
      <c r="T205" s="24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7" t="s">
        <v>126</v>
      </c>
      <c r="AU205" s="247" t="s">
        <v>81</v>
      </c>
      <c r="AV205" s="14" t="s">
        <v>124</v>
      </c>
      <c r="AW205" s="14" t="s">
        <v>31</v>
      </c>
      <c r="AX205" s="14" t="s">
        <v>79</v>
      </c>
      <c r="AY205" s="247" t="s">
        <v>118</v>
      </c>
    </row>
    <row r="206" s="2" customFormat="1" ht="37.8" customHeight="1">
      <c r="A206" s="37"/>
      <c r="B206" s="38"/>
      <c r="C206" s="211" t="s">
        <v>240</v>
      </c>
      <c r="D206" s="211" t="s">
        <v>120</v>
      </c>
      <c r="E206" s="212" t="s">
        <v>241</v>
      </c>
      <c r="F206" s="213" t="s">
        <v>242</v>
      </c>
      <c r="G206" s="214" t="s">
        <v>133</v>
      </c>
      <c r="H206" s="215">
        <v>1.5900000000000001</v>
      </c>
      <c r="I206" s="216"/>
      <c r="J206" s="217">
        <f>ROUND(I206*H206,2)</f>
        <v>0</v>
      </c>
      <c r="K206" s="218"/>
      <c r="L206" s="43"/>
      <c r="M206" s="219" t="s">
        <v>1</v>
      </c>
      <c r="N206" s="220" t="s">
        <v>39</v>
      </c>
      <c r="O206" s="90"/>
      <c r="P206" s="221">
        <f>O206*H206</f>
        <v>0</v>
      </c>
      <c r="Q206" s="221">
        <v>0</v>
      </c>
      <c r="R206" s="221">
        <f>Q206*H206</f>
        <v>0</v>
      </c>
      <c r="S206" s="221">
        <v>0.050000000000000003</v>
      </c>
      <c r="T206" s="222">
        <f>S206*H206</f>
        <v>0.079500000000000015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3" t="s">
        <v>124</v>
      </c>
      <c r="AT206" s="223" t="s">
        <v>120</v>
      </c>
      <c r="AU206" s="223" t="s">
        <v>81</v>
      </c>
      <c r="AY206" s="16" t="s">
        <v>118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6" t="s">
        <v>79</v>
      </c>
      <c r="BK206" s="224">
        <f>ROUND(I206*H206,2)</f>
        <v>0</v>
      </c>
      <c r="BL206" s="16" t="s">
        <v>124</v>
      </c>
      <c r="BM206" s="223" t="s">
        <v>243</v>
      </c>
    </row>
    <row r="207" s="13" customFormat="1">
      <c r="A207" s="13"/>
      <c r="B207" s="225"/>
      <c r="C207" s="226"/>
      <c r="D207" s="227" t="s">
        <v>126</v>
      </c>
      <c r="E207" s="228" t="s">
        <v>1</v>
      </c>
      <c r="F207" s="229" t="s">
        <v>136</v>
      </c>
      <c r="G207" s="226"/>
      <c r="H207" s="230">
        <v>1.5900000000000001</v>
      </c>
      <c r="I207" s="231"/>
      <c r="J207" s="226"/>
      <c r="K207" s="226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126</v>
      </c>
      <c r="AU207" s="236" t="s">
        <v>81</v>
      </c>
      <c r="AV207" s="13" t="s">
        <v>81</v>
      </c>
      <c r="AW207" s="13" t="s">
        <v>31</v>
      </c>
      <c r="AX207" s="13" t="s">
        <v>74</v>
      </c>
      <c r="AY207" s="236" t="s">
        <v>118</v>
      </c>
    </row>
    <row r="208" s="14" customFormat="1">
      <c r="A208" s="14"/>
      <c r="B208" s="237"/>
      <c r="C208" s="238"/>
      <c r="D208" s="227" t="s">
        <v>126</v>
      </c>
      <c r="E208" s="239" t="s">
        <v>1</v>
      </c>
      <c r="F208" s="240" t="s">
        <v>128</v>
      </c>
      <c r="G208" s="238"/>
      <c r="H208" s="241">
        <v>1.5900000000000001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7" t="s">
        <v>126</v>
      </c>
      <c r="AU208" s="247" t="s">
        <v>81</v>
      </c>
      <c r="AV208" s="14" t="s">
        <v>124</v>
      </c>
      <c r="AW208" s="14" t="s">
        <v>31</v>
      </c>
      <c r="AX208" s="14" t="s">
        <v>79</v>
      </c>
      <c r="AY208" s="247" t="s">
        <v>118</v>
      </c>
    </row>
    <row r="209" s="2" customFormat="1" ht="37.8" customHeight="1">
      <c r="A209" s="37"/>
      <c r="B209" s="38"/>
      <c r="C209" s="211" t="s">
        <v>244</v>
      </c>
      <c r="D209" s="211" t="s">
        <v>120</v>
      </c>
      <c r="E209" s="212" t="s">
        <v>245</v>
      </c>
      <c r="F209" s="213" t="s">
        <v>246</v>
      </c>
      <c r="G209" s="214" t="s">
        <v>133</v>
      </c>
      <c r="H209" s="215">
        <v>34.854999999999997</v>
      </c>
      <c r="I209" s="216"/>
      <c r="J209" s="217">
        <f>ROUND(I209*H209,2)</f>
        <v>0</v>
      </c>
      <c r="K209" s="218"/>
      <c r="L209" s="43"/>
      <c r="M209" s="219" t="s">
        <v>1</v>
      </c>
      <c r="N209" s="220" t="s">
        <v>39</v>
      </c>
      <c r="O209" s="90"/>
      <c r="P209" s="221">
        <f>O209*H209</f>
        <v>0</v>
      </c>
      <c r="Q209" s="221">
        <v>0</v>
      </c>
      <c r="R209" s="221">
        <f>Q209*H209</f>
        <v>0</v>
      </c>
      <c r="S209" s="221">
        <v>0.045999999999999999</v>
      </c>
      <c r="T209" s="222">
        <f>S209*H209</f>
        <v>1.6033299999999999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3" t="s">
        <v>124</v>
      </c>
      <c r="AT209" s="223" t="s">
        <v>120</v>
      </c>
      <c r="AU209" s="223" t="s">
        <v>81</v>
      </c>
      <c r="AY209" s="16" t="s">
        <v>118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6" t="s">
        <v>79</v>
      </c>
      <c r="BK209" s="224">
        <f>ROUND(I209*H209,2)</f>
        <v>0</v>
      </c>
      <c r="BL209" s="16" t="s">
        <v>124</v>
      </c>
      <c r="BM209" s="223" t="s">
        <v>247</v>
      </c>
    </row>
    <row r="210" s="13" customFormat="1">
      <c r="A210" s="13"/>
      <c r="B210" s="225"/>
      <c r="C210" s="226"/>
      <c r="D210" s="227" t="s">
        <v>126</v>
      </c>
      <c r="E210" s="228" t="s">
        <v>1</v>
      </c>
      <c r="F210" s="229" t="s">
        <v>135</v>
      </c>
      <c r="G210" s="226"/>
      <c r="H210" s="230">
        <v>34.854999999999997</v>
      </c>
      <c r="I210" s="231"/>
      <c r="J210" s="226"/>
      <c r="K210" s="226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126</v>
      </c>
      <c r="AU210" s="236" t="s">
        <v>81</v>
      </c>
      <c r="AV210" s="13" t="s">
        <v>81</v>
      </c>
      <c r="AW210" s="13" t="s">
        <v>31</v>
      </c>
      <c r="AX210" s="13" t="s">
        <v>74</v>
      </c>
      <c r="AY210" s="236" t="s">
        <v>118</v>
      </c>
    </row>
    <row r="211" s="14" customFormat="1">
      <c r="A211" s="14"/>
      <c r="B211" s="237"/>
      <c r="C211" s="238"/>
      <c r="D211" s="227" t="s">
        <v>126</v>
      </c>
      <c r="E211" s="239" t="s">
        <v>1</v>
      </c>
      <c r="F211" s="240" t="s">
        <v>128</v>
      </c>
      <c r="G211" s="238"/>
      <c r="H211" s="241">
        <v>34.854999999999997</v>
      </c>
      <c r="I211" s="242"/>
      <c r="J211" s="238"/>
      <c r="K211" s="238"/>
      <c r="L211" s="243"/>
      <c r="M211" s="244"/>
      <c r="N211" s="245"/>
      <c r="O211" s="245"/>
      <c r="P211" s="245"/>
      <c r="Q211" s="245"/>
      <c r="R211" s="245"/>
      <c r="S211" s="245"/>
      <c r="T211" s="24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7" t="s">
        <v>126</v>
      </c>
      <c r="AU211" s="247" t="s">
        <v>81</v>
      </c>
      <c r="AV211" s="14" t="s">
        <v>124</v>
      </c>
      <c r="AW211" s="14" t="s">
        <v>31</v>
      </c>
      <c r="AX211" s="14" t="s">
        <v>79</v>
      </c>
      <c r="AY211" s="247" t="s">
        <v>118</v>
      </c>
    </row>
    <row r="212" s="12" customFormat="1" ht="22.8" customHeight="1">
      <c r="A212" s="12"/>
      <c r="B212" s="195"/>
      <c r="C212" s="196"/>
      <c r="D212" s="197" t="s">
        <v>73</v>
      </c>
      <c r="E212" s="209" t="s">
        <v>248</v>
      </c>
      <c r="F212" s="209" t="s">
        <v>249</v>
      </c>
      <c r="G212" s="196"/>
      <c r="H212" s="196"/>
      <c r="I212" s="199"/>
      <c r="J212" s="210">
        <f>BK212</f>
        <v>0</v>
      </c>
      <c r="K212" s="196"/>
      <c r="L212" s="201"/>
      <c r="M212" s="202"/>
      <c r="N212" s="203"/>
      <c r="O212" s="203"/>
      <c r="P212" s="204">
        <f>SUM(P213:P219)</f>
        <v>0</v>
      </c>
      <c r="Q212" s="203"/>
      <c r="R212" s="204">
        <f>SUM(R213:R219)</f>
        <v>0</v>
      </c>
      <c r="S212" s="203"/>
      <c r="T212" s="205">
        <f>SUM(T213:T219)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6" t="s">
        <v>79</v>
      </c>
      <c r="AT212" s="207" t="s">
        <v>73</v>
      </c>
      <c r="AU212" s="207" t="s">
        <v>79</v>
      </c>
      <c r="AY212" s="206" t="s">
        <v>118</v>
      </c>
      <c r="BK212" s="208">
        <f>SUM(BK213:BK219)</f>
        <v>0</v>
      </c>
    </row>
    <row r="213" s="2" customFormat="1" ht="24.15" customHeight="1">
      <c r="A213" s="37"/>
      <c r="B213" s="38"/>
      <c r="C213" s="211" t="s">
        <v>250</v>
      </c>
      <c r="D213" s="211" t="s">
        <v>120</v>
      </c>
      <c r="E213" s="212" t="s">
        <v>251</v>
      </c>
      <c r="F213" s="213" t="s">
        <v>252</v>
      </c>
      <c r="G213" s="214" t="s">
        <v>153</v>
      </c>
      <c r="H213" s="215">
        <v>2.556</v>
      </c>
      <c r="I213" s="216"/>
      <c r="J213" s="217">
        <f>ROUND(I213*H213,2)</f>
        <v>0</v>
      </c>
      <c r="K213" s="218"/>
      <c r="L213" s="43"/>
      <c r="M213" s="219" t="s">
        <v>1</v>
      </c>
      <c r="N213" s="220" t="s">
        <v>39</v>
      </c>
      <c r="O213" s="90"/>
      <c r="P213" s="221">
        <f>O213*H213</f>
        <v>0</v>
      </c>
      <c r="Q213" s="221">
        <v>0</v>
      </c>
      <c r="R213" s="221">
        <f>Q213*H213</f>
        <v>0</v>
      </c>
      <c r="S213" s="221">
        <v>0</v>
      </c>
      <c r="T213" s="222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3" t="s">
        <v>124</v>
      </c>
      <c r="AT213" s="223" t="s">
        <v>120</v>
      </c>
      <c r="AU213" s="223" t="s">
        <v>81</v>
      </c>
      <c r="AY213" s="16" t="s">
        <v>118</v>
      </c>
      <c r="BE213" s="224">
        <f>IF(N213="základní",J213,0)</f>
        <v>0</v>
      </c>
      <c r="BF213" s="224">
        <f>IF(N213="snížená",J213,0)</f>
        <v>0</v>
      </c>
      <c r="BG213" s="224">
        <f>IF(N213="zákl. přenesená",J213,0)</f>
        <v>0</v>
      </c>
      <c r="BH213" s="224">
        <f>IF(N213="sníž. přenesená",J213,0)</f>
        <v>0</v>
      </c>
      <c r="BI213" s="224">
        <f>IF(N213="nulová",J213,0)</f>
        <v>0</v>
      </c>
      <c r="BJ213" s="16" t="s">
        <v>79</v>
      </c>
      <c r="BK213" s="224">
        <f>ROUND(I213*H213,2)</f>
        <v>0</v>
      </c>
      <c r="BL213" s="16" t="s">
        <v>124</v>
      </c>
      <c r="BM213" s="223" t="s">
        <v>253</v>
      </c>
    </row>
    <row r="214" s="2" customFormat="1" ht="33" customHeight="1">
      <c r="A214" s="37"/>
      <c r="B214" s="38"/>
      <c r="C214" s="211" t="s">
        <v>254</v>
      </c>
      <c r="D214" s="211" t="s">
        <v>120</v>
      </c>
      <c r="E214" s="212" t="s">
        <v>255</v>
      </c>
      <c r="F214" s="213" t="s">
        <v>256</v>
      </c>
      <c r="G214" s="214" t="s">
        <v>153</v>
      </c>
      <c r="H214" s="215">
        <v>12.779999999999999</v>
      </c>
      <c r="I214" s="216"/>
      <c r="J214" s="217">
        <f>ROUND(I214*H214,2)</f>
        <v>0</v>
      </c>
      <c r="K214" s="218"/>
      <c r="L214" s="43"/>
      <c r="M214" s="219" t="s">
        <v>1</v>
      </c>
      <c r="N214" s="220" t="s">
        <v>39</v>
      </c>
      <c r="O214" s="90"/>
      <c r="P214" s="221">
        <f>O214*H214</f>
        <v>0</v>
      </c>
      <c r="Q214" s="221">
        <v>0</v>
      </c>
      <c r="R214" s="221">
        <f>Q214*H214</f>
        <v>0</v>
      </c>
      <c r="S214" s="221">
        <v>0</v>
      </c>
      <c r="T214" s="222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3" t="s">
        <v>124</v>
      </c>
      <c r="AT214" s="223" t="s">
        <v>120</v>
      </c>
      <c r="AU214" s="223" t="s">
        <v>81</v>
      </c>
      <c r="AY214" s="16" t="s">
        <v>118</v>
      </c>
      <c r="BE214" s="224">
        <f>IF(N214="základní",J214,0)</f>
        <v>0</v>
      </c>
      <c r="BF214" s="224">
        <f>IF(N214="snížená",J214,0)</f>
        <v>0</v>
      </c>
      <c r="BG214" s="224">
        <f>IF(N214="zákl. přenesená",J214,0)</f>
        <v>0</v>
      </c>
      <c r="BH214" s="224">
        <f>IF(N214="sníž. přenesená",J214,0)</f>
        <v>0</v>
      </c>
      <c r="BI214" s="224">
        <f>IF(N214="nulová",J214,0)</f>
        <v>0</v>
      </c>
      <c r="BJ214" s="16" t="s">
        <v>79</v>
      </c>
      <c r="BK214" s="224">
        <f>ROUND(I214*H214,2)</f>
        <v>0</v>
      </c>
      <c r="BL214" s="16" t="s">
        <v>124</v>
      </c>
      <c r="BM214" s="223" t="s">
        <v>257</v>
      </c>
    </row>
    <row r="215" s="13" customFormat="1">
      <c r="A215" s="13"/>
      <c r="B215" s="225"/>
      <c r="C215" s="226"/>
      <c r="D215" s="227" t="s">
        <v>126</v>
      </c>
      <c r="E215" s="226"/>
      <c r="F215" s="229" t="s">
        <v>258</v>
      </c>
      <c r="G215" s="226"/>
      <c r="H215" s="230">
        <v>12.779999999999999</v>
      </c>
      <c r="I215" s="231"/>
      <c r="J215" s="226"/>
      <c r="K215" s="226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126</v>
      </c>
      <c r="AU215" s="236" t="s">
        <v>81</v>
      </c>
      <c r="AV215" s="13" t="s">
        <v>81</v>
      </c>
      <c r="AW215" s="13" t="s">
        <v>4</v>
      </c>
      <c r="AX215" s="13" t="s">
        <v>79</v>
      </c>
      <c r="AY215" s="236" t="s">
        <v>118</v>
      </c>
    </row>
    <row r="216" s="2" customFormat="1" ht="24.15" customHeight="1">
      <c r="A216" s="37"/>
      <c r="B216" s="38"/>
      <c r="C216" s="211" t="s">
        <v>229</v>
      </c>
      <c r="D216" s="211" t="s">
        <v>120</v>
      </c>
      <c r="E216" s="212" t="s">
        <v>259</v>
      </c>
      <c r="F216" s="213" t="s">
        <v>260</v>
      </c>
      <c r="G216" s="214" t="s">
        <v>153</v>
      </c>
      <c r="H216" s="215">
        <v>2.556</v>
      </c>
      <c r="I216" s="216"/>
      <c r="J216" s="217">
        <f>ROUND(I216*H216,2)</f>
        <v>0</v>
      </c>
      <c r="K216" s="218"/>
      <c r="L216" s="43"/>
      <c r="M216" s="219" t="s">
        <v>1</v>
      </c>
      <c r="N216" s="220" t="s">
        <v>39</v>
      </c>
      <c r="O216" s="90"/>
      <c r="P216" s="221">
        <f>O216*H216</f>
        <v>0</v>
      </c>
      <c r="Q216" s="221">
        <v>0</v>
      </c>
      <c r="R216" s="221">
        <f>Q216*H216</f>
        <v>0</v>
      </c>
      <c r="S216" s="221">
        <v>0</v>
      </c>
      <c r="T216" s="222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3" t="s">
        <v>124</v>
      </c>
      <c r="AT216" s="223" t="s">
        <v>120</v>
      </c>
      <c r="AU216" s="223" t="s">
        <v>81</v>
      </c>
      <c r="AY216" s="16" t="s">
        <v>118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6" t="s">
        <v>79</v>
      </c>
      <c r="BK216" s="224">
        <f>ROUND(I216*H216,2)</f>
        <v>0</v>
      </c>
      <c r="BL216" s="16" t="s">
        <v>124</v>
      </c>
      <c r="BM216" s="223" t="s">
        <v>261</v>
      </c>
    </row>
    <row r="217" s="2" customFormat="1" ht="24.15" customHeight="1">
      <c r="A217" s="37"/>
      <c r="B217" s="38"/>
      <c r="C217" s="211" t="s">
        <v>262</v>
      </c>
      <c r="D217" s="211" t="s">
        <v>120</v>
      </c>
      <c r="E217" s="212" t="s">
        <v>263</v>
      </c>
      <c r="F217" s="213" t="s">
        <v>264</v>
      </c>
      <c r="G217" s="214" t="s">
        <v>153</v>
      </c>
      <c r="H217" s="215">
        <v>51.119999999999997</v>
      </c>
      <c r="I217" s="216"/>
      <c r="J217" s="217">
        <f>ROUND(I217*H217,2)</f>
        <v>0</v>
      </c>
      <c r="K217" s="218"/>
      <c r="L217" s="43"/>
      <c r="M217" s="219" t="s">
        <v>1</v>
      </c>
      <c r="N217" s="220" t="s">
        <v>39</v>
      </c>
      <c r="O217" s="90"/>
      <c r="P217" s="221">
        <f>O217*H217</f>
        <v>0</v>
      </c>
      <c r="Q217" s="221">
        <v>0</v>
      </c>
      <c r="R217" s="221">
        <f>Q217*H217</f>
        <v>0</v>
      </c>
      <c r="S217" s="221">
        <v>0</v>
      </c>
      <c r="T217" s="222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3" t="s">
        <v>124</v>
      </c>
      <c r="AT217" s="223" t="s">
        <v>120</v>
      </c>
      <c r="AU217" s="223" t="s">
        <v>81</v>
      </c>
      <c r="AY217" s="16" t="s">
        <v>118</v>
      </c>
      <c r="BE217" s="224">
        <f>IF(N217="základní",J217,0)</f>
        <v>0</v>
      </c>
      <c r="BF217" s="224">
        <f>IF(N217="snížená",J217,0)</f>
        <v>0</v>
      </c>
      <c r="BG217" s="224">
        <f>IF(N217="zákl. přenesená",J217,0)</f>
        <v>0</v>
      </c>
      <c r="BH217" s="224">
        <f>IF(N217="sníž. přenesená",J217,0)</f>
        <v>0</v>
      </c>
      <c r="BI217" s="224">
        <f>IF(N217="nulová",J217,0)</f>
        <v>0</v>
      </c>
      <c r="BJ217" s="16" t="s">
        <v>79</v>
      </c>
      <c r="BK217" s="224">
        <f>ROUND(I217*H217,2)</f>
        <v>0</v>
      </c>
      <c r="BL217" s="16" t="s">
        <v>124</v>
      </c>
      <c r="BM217" s="223" t="s">
        <v>265</v>
      </c>
    </row>
    <row r="218" s="13" customFormat="1">
      <c r="A218" s="13"/>
      <c r="B218" s="225"/>
      <c r="C218" s="226"/>
      <c r="D218" s="227" t="s">
        <v>126</v>
      </c>
      <c r="E218" s="226"/>
      <c r="F218" s="229" t="s">
        <v>266</v>
      </c>
      <c r="G218" s="226"/>
      <c r="H218" s="230">
        <v>51.119999999999997</v>
      </c>
      <c r="I218" s="231"/>
      <c r="J218" s="226"/>
      <c r="K218" s="226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126</v>
      </c>
      <c r="AU218" s="236" t="s">
        <v>81</v>
      </c>
      <c r="AV218" s="13" t="s">
        <v>81</v>
      </c>
      <c r="AW218" s="13" t="s">
        <v>4</v>
      </c>
      <c r="AX218" s="13" t="s">
        <v>79</v>
      </c>
      <c r="AY218" s="236" t="s">
        <v>118</v>
      </c>
    </row>
    <row r="219" s="2" customFormat="1" ht="24.15" customHeight="1">
      <c r="A219" s="37"/>
      <c r="B219" s="38"/>
      <c r="C219" s="211" t="s">
        <v>267</v>
      </c>
      <c r="D219" s="211" t="s">
        <v>120</v>
      </c>
      <c r="E219" s="212" t="s">
        <v>268</v>
      </c>
      <c r="F219" s="213" t="s">
        <v>269</v>
      </c>
      <c r="G219" s="214" t="s">
        <v>153</v>
      </c>
      <c r="H219" s="215">
        <v>2.556</v>
      </c>
      <c r="I219" s="216"/>
      <c r="J219" s="217">
        <f>ROUND(I219*H219,2)</f>
        <v>0</v>
      </c>
      <c r="K219" s="218"/>
      <c r="L219" s="43"/>
      <c r="M219" s="219" t="s">
        <v>1</v>
      </c>
      <c r="N219" s="220" t="s">
        <v>39</v>
      </c>
      <c r="O219" s="90"/>
      <c r="P219" s="221">
        <f>O219*H219</f>
        <v>0</v>
      </c>
      <c r="Q219" s="221">
        <v>0</v>
      </c>
      <c r="R219" s="221">
        <f>Q219*H219</f>
        <v>0</v>
      </c>
      <c r="S219" s="221">
        <v>0</v>
      </c>
      <c r="T219" s="222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3" t="s">
        <v>124</v>
      </c>
      <c r="AT219" s="223" t="s">
        <v>120</v>
      </c>
      <c r="AU219" s="223" t="s">
        <v>81</v>
      </c>
      <c r="AY219" s="16" t="s">
        <v>118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6" t="s">
        <v>79</v>
      </c>
      <c r="BK219" s="224">
        <f>ROUND(I219*H219,2)</f>
        <v>0</v>
      </c>
      <c r="BL219" s="16" t="s">
        <v>124</v>
      </c>
      <c r="BM219" s="223" t="s">
        <v>270</v>
      </c>
    </row>
    <row r="220" s="12" customFormat="1" ht="22.8" customHeight="1">
      <c r="A220" s="12"/>
      <c r="B220" s="195"/>
      <c r="C220" s="196"/>
      <c r="D220" s="197" t="s">
        <v>73</v>
      </c>
      <c r="E220" s="209" t="s">
        <v>271</v>
      </c>
      <c r="F220" s="209" t="s">
        <v>272</v>
      </c>
      <c r="G220" s="196"/>
      <c r="H220" s="196"/>
      <c r="I220" s="199"/>
      <c r="J220" s="210">
        <f>BK220</f>
        <v>0</v>
      </c>
      <c r="K220" s="196"/>
      <c r="L220" s="201"/>
      <c r="M220" s="202"/>
      <c r="N220" s="203"/>
      <c r="O220" s="203"/>
      <c r="P220" s="204">
        <f>P221</f>
        <v>0</v>
      </c>
      <c r="Q220" s="203"/>
      <c r="R220" s="204">
        <f>R221</f>
        <v>0</v>
      </c>
      <c r="S220" s="203"/>
      <c r="T220" s="205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6" t="s">
        <v>79</v>
      </c>
      <c r="AT220" s="207" t="s">
        <v>73</v>
      </c>
      <c r="AU220" s="207" t="s">
        <v>79</v>
      </c>
      <c r="AY220" s="206" t="s">
        <v>118</v>
      </c>
      <c r="BK220" s="208">
        <f>BK221</f>
        <v>0</v>
      </c>
    </row>
    <row r="221" s="2" customFormat="1" ht="16.5" customHeight="1">
      <c r="A221" s="37"/>
      <c r="B221" s="38"/>
      <c r="C221" s="211" t="s">
        <v>273</v>
      </c>
      <c r="D221" s="211" t="s">
        <v>120</v>
      </c>
      <c r="E221" s="212" t="s">
        <v>274</v>
      </c>
      <c r="F221" s="213" t="s">
        <v>275</v>
      </c>
      <c r="G221" s="214" t="s">
        <v>153</v>
      </c>
      <c r="H221" s="215">
        <v>1.881</v>
      </c>
      <c r="I221" s="216"/>
      <c r="J221" s="217">
        <f>ROUND(I221*H221,2)</f>
        <v>0</v>
      </c>
      <c r="K221" s="218"/>
      <c r="L221" s="43"/>
      <c r="M221" s="219" t="s">
        <v>1</v>
      </c>
      <c r="N221" s="220" t="s">
        <v>39</v>
      </c>
      <c r="O221" s="90"/>
      <c r="P221" s="221">
        <f>O221*H221</f>
        <v>0</v>
      </c>
      <c r="Q221" s="221">
        <v>0</v>
      </c>
      <c r="R221" s="221">
        <f>Q221*H221</f>
        <v>0</v>
      </c>
      <c r="S221" s="221">
        <v>0</v>
      </c>
      <c r="T221" s="222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3" t="s">
        <v>124</v>
      </c>
      <c r="AT221" s="223" t="s">
        <v>120</v>
      </c>
      <c r="AU221" s="223" t="s">
        <v>81</v>
      </c>
      <c r="AY221" s="16" t="s">
        <v>118</v>
      </c>
      <c r="BE221" s="224">
        <f>IF(N221="základní",J221,0)</f>
        <v>0</v>
      </c>
      <c r="BF221" s="224">
        <f>IF(N221="snížená",J221,0)</f>
        <v>0</v>
      </c>
      <c r="BG221" s="224">
        <f>IF(N221="zákl. přenesená",J221,0)</f>
        <v>0</v>
      </c>
      <c r="BH221" s="224">
        <f>IF(N221="sníž. přenesená",J221,0)</f>
        <v>0</v>
      </c>
      <c r="BI221" s="224">
        <f>IF(N221="nulová",J221,0)</f>
        <v>0</v>
      </c>
      <c r="BJ221" s="16" t="s">
        <v>79</v>
      </c>
      <c r="BK221" s="224">
        <f>ROUND(I221*H221,2)</f>
        <v>0</v>
      </c>
      <c r="BL221" s="16" t="s">
        <v>124</v>
      </c>
      <c r="BM221" s="223" t="s">
        <v>276</v>
      </c>
    </row>
    <row r="222" s="12" customFormat="1" ht="25.92" customHeight="1">
      <c r="A222" s="12"/>
      <c r="B222" s="195"/>
      <c r="C222" s="196"/>
      <c r="D222" s="197" t="s">
        <v>73</v>
      </c>
      <c r="E222" s="198" t="s">
        <v>277</v>
      </c>
      <c r="F222" s="198" t="s">
        <v>278</v>
      </c>
      <c r="G222" s="196"/>
      <c r="H222" s="196"/>
      <c r="I222" s="199"/>
      <c r="J222" s="200">
        <f>BK222</f>
        <v>0</v>
      </c>
      <c r="K222" s="196"/>
      <c r="L222" s="201"/>
      <c r="M222" s="202"/>
      <c r="N222" s="203"/>
      <c r="O222" s="203"/>
      <c r="P222" s="204">
        <f>P223+P226</f>
        <v>0</v>
      </c>
      <c r="Q222" s="203"/>
      <c r="R222" s="204">
        <f>R223+R226</f>
        <v>0</v>
      </c>
      <c r="S222" s="203"/>
      <c r="T222" s="205">
        <f>T223+T226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6" t="s">
        <v>81</v>
      </c>
      <c r="AT222" s="207" t="s">
        <v>73</v>
      </c>
      <c r="AU222" s="207" t="s">
        <v>74</v>
      </c>
      <c r="AY222" s="206" t="s">
        <v>118</v>
      </c>
      <c r="BK222" s="208">
        <f>BK223+BK226</f>
        <v>0</v>
      </c>
    </row>
    <row r="223" s="12" customFormat="1" ht="22.8" customHeight="1">
      <c r="A223" s="12"/>
      <c r="B223" s="195"/>
      <c r="C223" s="196"/>
      <c r="D223" s="197" t="s">
        <v>73</v>
      </c>
      <c r="E223" s="209" t="s">
        <v>279</v>
      </c>
      <c r="F223" s="209" t="s">
        <v>280</v>
      </c>
      <c r="G223" s="196"/>
      <c r="H223" s="196"/>
      <c r="I223" s="199"/>
      <c r="J223" s="210">
        <f>BK223</f>
        <v>0</v>
      </c>
      <c r="K223" s="196"/>
      <c r="L223" s="201"/>
      <c r="M223" s="202"/>
      <c r="N223" s="203"/>
      <c r="O223" s="203"/>
      <c r="P223" s="204">
        <f>SUM(P224:P225)</f>
        <v>0</v>
      </c>
      <c r="Q223" s="203"/>
      <c r="R223" s="204">
        <f>SUM(R224:R225)</f>
        <v>0</v>
      </c>
      <c r="S223" s="203"/>
      <c r="T223" s="205">
        <f>SUM(T224:T225)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6" t="s">
        <v>81</v>
      </c>
      <c r="AT223" s="207" t="s">
        <v>73</v>
      </c>
      <c r="AU223" s="207" t="s">
        <v>79</v>
      </c>
      <c r="AY223" s="206" t="s">
        <v>118</v>
      </c>
      <c r="BK223" s="208">
        <f>SUM(BK224:BK225)</f>
        <v>0</v>
      </c>
    </row>
    <row r="224" s="2" customFormat="1" ht="16.5" customHeight="1">
      <c r="A224" s="37"/>
      <c r="B224" s="38"/>
      <c r="C224" s="211" t="s">
        <v>281</v>
      </c>
      <c r="D224" s="211" t="s">
        <v>120</v>
      </c>
      <c r="E224" s="212" t="s">
        <v>282</v>
      </c>
      <c r="F224" s="213" t="s">
        <v>283</v>
      </c>
      <c r="G224" s="214" t="s">
        <v>175</v>
      </c>
      <c r="H224" s="215">
        <v>1</v>
      </c>
      <c r="I224" s="216"/>
      <c r="J224" s="217">
        <f>ROUND(I224*H224,2)</f>
        <v>0</v>
      </c>
      <c r="K224" s="218"/>
      <c r="L224" s="43"/>
      <c r="M224" s="219" t="s">
        <v>1</v>
      </c>
      <c r="N224" s="220" t="s">
        <v>39</v>
      </c>
      <c r="O224" s="90"/>
      <c r="P224" s="221">
        <f>O224*H224</f>
        <v>0</v>
      </c>
      <c r="Q224" s="221">
        <v>0</v>
      </c>
      <c r="R224" s="221">
        <f>Q224*H224</f>
        <v>0</v>
      </c>
      <c r="S224" s="221">
        <v>0</v>
      </c>
      <c r="T224" s="222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3" t="s">
        <v>198</v>
      </c>
      <c r="AT224" s="223" t="s">
        <v>120</v>
      </c>
      <c r="AU224" s="223" t="s">
        <v>81</v>
      </c>
      <c r="AY224" s="16" t="s">
        <v>118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6" t="s">
        <v>79</v>
      </c>
      <c r="BK224" s="224">
        <f>ROUND(I224*H224,2)</f>
        <v>0</v>
      </c>
      <c r="BL224" s="16" t="s">
        <v>198</v>
      </c>
      <c r="BM224" s="223" t="s">
        <v>284</v>
      </c>
    </row>
    <row r="225" s="2" customFormat="1" ht="16.5" customHeight="1">
      <c r="A225" s="37"/>
      <c r="B225" s="38"/>
      <c r="C225" s="211" t="s">
        <v>285</v>
      </c>
      <c r="D225" s="211" t="s">
        <v>120</v>
      </c>
      <c r="E225" s="212" t="s">
        <v>286</v>
      </c>
      <c r="F225" s="213" t="s">
        <v>287</v>
      </c>
      <c r="G225" s="214" t="s">
        <v>175</v>
      </c>
      <c r="H225" s="215">
        <v>1</v>
      </c>
      <c r="I225" s="216"/>
      <c r="J225" s="217">
        <f>ROUND(I225*H225,2)</f>
        <v>0</v>
      </c>
      <c r="K225" s="218"/>
      <c r="L225" s="43"/>
      <c r="M225" s="219" t="s">
        <v>1</v>
      </c>
      <c r="N225" s="220" t="s">
        <v>39</v>
      </c>
      <c r="O225" s="90"/>
      <c r="P225" s="221">
        <f>O225*H225</f>
        <v>0</v>
      </c>
      <c r="Q225" s="221">
        <v>0</v>
      </c>
      <c r="R225" s="221">
        <f>Q225*H225</f>
        <v>0</v>
      </c>
      <c r="S225" s="221">
        <v>0</v>
      </c>
      <c r="T225" s="222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3" t="s">
        <v>198</v>
      </c>
      <c r="AT225" s="223" t="s">
        <v>120</v>
      </c>
      <c r="AU225" s="223" t="s">
        <v>81</v>
      </c>
      <c r="AY225" s="16" t="s">
        <v>118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6" t="s">
        <v>79</v>
      </c>
      <c r="BK225" s="224">
        <f>ROUND(I225*H225,2)</f>
        <v>0</v>
      </c>
      <c r="BL225" s="16" t="s">
        <v>198</v>
      </c>
      <c r="BM225" s="223" t="s">
        <v>288</v>
      </c>
    </row>
    <row r="226" s="12" customFormat="1" ht="22.8" customHeight="1">
      <c r="A226" s="12"/>
      <c r="B226" s="195"/>
      <c r="C226" s="196"/>
      <c r="D226" s="197" t="s">
        <v>73</v>
      </c>
      <c r="E226" s="209" t="s">
        <v>289</v>
      </c>
      <c r="F226" s="209" t="s">
        <v>290</v>
      </c>
      <c r="G226" s="196"/>
      <c r="H226" s="196"/>
      <c r="I226" s="199"/>
      <c r="J226" s="210">
        <f>BK226</f>
        <v>0</v>
      </c>
      <c r="K226" s="196"/>
      <c r="L226" s="201"/>
      <c r="M226" s="202"/>
      <c r="N226" s="203"/>
      <c r="O226" s="203"/>
      <c r="P226" s="204">
        <f>SUM(P227:P231)</f>
        <v>0</v>
      </c>
      <c r="Q226" s="203"/>
      <c r="R226" s="204">
        <f>SUM(R227:R231)</f>
        <v>0</v>
      </c>
      <c r="S226" s="203"/>
      <c r="T226" s="205">
        <f>SUM(T227:T231)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6" t="s">
        <v>81</v>
      </c>
      <c r="AT226" s="207" t="s">
        <v>73</v>
      </c>
      <c r="AU226" s="207" t="s">
        <v>79</v>
      </c>
      <c r="AY226" s="206" t="s">
        <v>118</v>
      </c>
      <c r="BK226" s="208">
        <f>SUM(BK227:BK231)</f>
        <v>0</v>
      </c>
    </row>
    <row r="227" s="2" customFormat="1" ht="24.15" customHeight="1">
      <c r="A227" s="37"/>
      <c r="B227" s="38"/>
      <c r="C227" s="211" t="s">
        <v>291</v>
      </c>
      <c r="D227" s="211" t="s">
        <v>120</v>
      </c>
      <c r="E227" s="212" t="s">
        <v>292</v>
      </c>
      <c r="F227" s="213" t="s">
        <v>293</v>
      </c>
      <c r="G227" s="214" t="s">
        <v>133</v>
      </c>
      <c r="H227" s="215">
        <v>136.44499999999999</v>
      </c>
      <c r="I227" s="216"/>
      <c r="J227" s="217">
        <f>ROUND(I227*H227,2)</f>
        <v>0</v>
      </c>
      <c r="K227" s="218"/>
      <c r="L227" s="43"/>
      <c r="M227" s="219" t="s">
        <v>1</v>
      </c>
      <c r="N227" s="220" t="s">
        <v>39</v>
      </c>
      <c r="O227" s="90"/>
      <c r="P227" s="221">
        <f>O227*H227</f>
        <v>0</v>
      </c>
      <c r="Q227" s="221">
        <v>0</v>
      </c>
      <c r="R227" s="221">
        <f>Q227*H227</f>
        <v>0</v>
      </c>
      <c r="S227" s="221">
        <v>0</v>
      </c>
      <c r="T227" s="222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3" t="s">
        <v>198</v>
      </c>
      <c r="AT227" s="223" t="s">
        <v>120</v>
      </c>
      <c r="AU227" s="223" t="s">
        <v>81</v>
      </c>
      <c r="AY227" s="16" t="s">
        <v>118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6" t="s">
        <v>79</v>
      </c>
      <c r="BK227" s="224">
        <f>ROUND(I227*H227,2)</f>
        <v>0</v>
      </c>
      <c r="BL227" s="16" t="s">
        <v>198</v>
      </c>
      <c r="BM227" s="223" t="s">
        <v>294</v>
      </c>
    </row>
    <row r="228" s="13" customFormat="1">
      <c r="A228" s="13"/>
      <c r="B228" s="225"/>
      <c r="C228" s="226"/>
      <c r="D228" s="227" t="s">
        <v>126</v>
      </c>
      <c r="E228" s="228" t="s">
        <v>1</v>
      </c>
      <c r="F228" s="229" t="s">
        <v>135</v>
      </c>
      <c r="G228" s="226"/>
      <c r="H228" s="230">
        <v>34.854999999999997</v>
      </c>
      <c r="I228" s="231"/>
      <c r="J228" s="226"/>
      <c r="K228" s="226"/>
      <c r="L228" s="232"/>
      <c r="M228" s="233"/>
      <c r="N228" s="234"/>
      <c r="O228" s="234"/>
      <c r="P228" s="234"/>
      <c r="Q228" s="234"/>
      <c r="R228" s="234"/>
      <c r="S228" s="234"/>
      <c r="T228" s="23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6" t="s">
        <v>126</v>
      </c>
      <c r="AU228" s="236" t="s">
        <v>81</v>
      </c>
      <c r="AV228" s="13" t="s">
        <v>81</v>
      </c>
      <c r="AW228" s="13" t="s">
        <v>31</v>
      </c>
      <c r="AX228" s="13" t="s">
        <v>74</v>
      </c>
      <c r="AY228" s="236" t="s">
        <v>118</v>
      </c>
    </row>
    <row r="229" s="13" customFormat="1">
      <c r="A229" s="13"/>
      <c r="B229" s="225"/>
      <c r="C229" s="226"/>
      <c r="D229" s="227" t="s">
        <v>126</v>
      </c>
      <c r="E229" s="228" t="s">
        <v>1</v>
      </c>
      <c r="F229" s="229" t="s">
        <v>136</v>
      </c>
      <c r="G229" s="226"/>
      <c r="H229" s="230">
        <v>1.5900000000000001</v>
      </c>
      <c r="I229" s="231"/>
      <c r="J229" s="226"/>
      <c r="K229" s="226"/>
      <c r="L229" s="232"/>
      <c r="M229" s="233"/>
      <c r="N229" s="234"/>
      <c r="O229" s="234"/>
      <c r="P229" s="234"/>
      <c r="Q229" s="234"/>
      <c r="R229" s="234"/>
      <c r="S229" s="234"/>
      <c r="T229" s="23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126</v>
      </c>
      <c r="AU229" s="236" t="s">
        <v>81</v>
      </c>
      <c r="AV229" s="13" t="s">
        <v>81</v>
      </c>
      <c r="AW229" s="13" t="s">
        <v>31</v>
      </c>
      <c r="AX229" s="13" t="s">
        <v>74</v>
      </c>
      <c r="AY229" s="236" t="s">
        <v>118</v>
      </c>
    </row>
    <row r="230" s="13" customFormat="1">
      <c r="A230" s="13"/>
      <c r="B230" s="225"/>
      <c r="C230" s="226"/>
      <c r="D230" s="227" t="s">
        <v>126</v>
      </c>
      <c r="E230" s="228" t="s">
        <v>1</v>
      </c>
      <c r="F230" s="229" t="s">
        <v>295</v>
      </c>
      <c r="G230" s="226"/>
      <c r="H230" s="230">
        <v>100</v>
      </c>
      <c r="I230" s="231"/>
      <c r="J230" s="226"/>
      <c r="K230" s="226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126</v>
      </c>
      <c r="AU230" s="236" t="s">
        <v>81</v>
      </c>
      <c r="AV230" s="13" t="s">
        <v>81</v>
      </c>
      <c r="AW230" s="13" t="s">
        <v>31</v>
      </c>
      <c r="AX230" s="13" t="s">
        <v>74</v>
      </c>
      <c r="AY230" s="236" t="s">
        <v>118</v>
      </c>
    </row>
    <row r="231" s="14" customFormat="1">
      <c r="A231" s="14"/>
      <c r="B231" s="237"/>
      <c r="C231" s="238"/>
      <c r="D231" s="227" t="s">
        <v>126</v>
      </c>
      <c r="E231" s="239" t="s">
        <v>1</v>
      </c>
      <c r="F231" s="240" t="s">
        <v>128</v>
      </c>
      <c r="G231" s="238"/>
      <c r="H231" s="241">
        <v>136.44499999999999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7" t="s">
        <v>126</v>
      </c>
      <c r="AU231" s="247" t="s">
        <v>81</v>
      </c>
      <c r="AV231" s="14" t="s">
        <v>124</v>
      </c>
      <c r="AW231" s="14" t="s">
        <v>31</v>
      </c>
      <c r="AX231" s="14" t="s">
        <v>79</v>
      </c>
      <c r="AY231" s="247" t="s">
        <v>118</v>
      </c>
    </row>
    <row r="232" s="12" customFormat="1" ht="25.92" customHeight="1">
      <c r="A232" s="12"/>
      <c r="B232" s="195"/>
      <c r="C232" s="196"/>
      <c r="D232" s="197" t="s">
        <v>73</v>
      </c>
      <c r="E232" s="198" t="s">
        <v>296</v>
      </c>
      <c r="F232" s="198" t="s">
        <v>297</v>
      </c>
      <c r="G232" s="196"/>
      <c r="H232" s="196"/>
      <c r="I232" s="199"/>
      <c r="J232" s="200">
        <f>BK232</f>
        <v>0</v>
      </c>
      <c r="K232" s="196"/>
      <c r="L232" s="201"/>
      <c r="M232" s="202"/>
      <c r="N232" s="203"/>
      <c r="O232" s="203"/>
      <c r="P232" s="204">
        <f>P233+P235+P237+P240+P242</f>
        <v>0</v>
      </c>
      <c r="Q232" s="203"/>
      <c r="R232" s="204">
        <f>R233+R235+R237+R240+R242</f>
        <v>0</v>
      </c>
      <c r="S232" s="203"/>
      <c r="T232" s="205">
        <f>T233+T235+T237+T240+T242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6" t="s">
        <v>146</v>
      </c>
      <c r="AT232" s="207" t="s">
        <v>73</v>
      </c>
      <c r="AU232" s="207" t="s">
        <v>74</v>
      </c>
      <c r="AY232" s="206" t="s">
        <v>118</v>
      </c>
      <c r="BK232" s="208">
        <f>BK233+BK235+BK237+BK240+BK242</f>
        <v>0</v>
      </c>
    </row>
    <row r="233" s="12" customFormat="1" ht="22.8" customHeight="1">
      <c r="A233" s="12"/>
      <c r="B233" s="195"/>
      <c r="C233" s="196"/>
      <c r="D233" s="197" t="s">
        <v>73</v>
      </c>
      <c r="E233" s="209" t="s">
        <v>298</v>
      </c>
      <c r="F233" s="209" t="s">
        <v>299</v>
      </c>
      <c r="G233" s="196"/>
      <c r="H233" s="196"/>
      <c r="I233" s="199"/>
      <c r="J233" s="210">
        <f>BK233</f>
        <v>0</v>
      </c>
      <c r="K233" s="196"/>
      <c r="L233" s="201"/>
      <c r="M233" s="202"/>
      <c r="N233" s="203"/>
      <c r="O233" s="203"/>
      <c r="P233" s="204">
        <f>P234</f>
        <v>0</v>
      </c>
      <c r="Q233" s="203"/>
      <c r="R233" s="204">
        <f>R234</f>
        <v>0</v>
      </c>
      <c r="S233" s="203"/>
      <c r="T233" s="205">
        <f>T234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06" t="s">
        <v>146</v>
      </c>
      <c r="AT233" s="207" t="s">
        <v>73</v>
      </c>
      <c r="AU233" s="207" t="s">
        <v>79</v>
      </c>
      <c r="AY233" s="206" t="s">
        <v>118</v>
      </c>
      <c r="BK233" s="208">
        <f>BK234</f>
        <v>0</v>
      </c>
    </row>
    <row r="234" s="2" customFormat="1" ht="16.5" customHeight="1">
      <c r="A234" s="37"/>
      <c r="B234" s="38"/>
      <c r="C234" s="211" t="s">
        <v>300</v>
      </c>
      <c r="D234" s="211" t="s">
        <v>120</v>
      </c>
      <c r="E234" s="212" t="s">
        <v>301</v>
      </c>
      <c r="F234" s="213" t="s">
        <v>302</v>
      </c>
      <c r="G234" s="214" t="s">
        <v>303</v>
      </c>
      <c r="H234" s="248"/>
      <c r="I234" s="216"/>
      <c r="J234" s="217">
        <f>ROUND(I234*H234,2)</f>
        <v>0</v>
      </c>
      <c r="K234" s="218"/>
      <c r="L234" s="43"/>
      <c r="M234" s="219" t="s">
        <v>1</v>
      </c>
      <c r="N234" s="220" t="s">
        <v>39</v>
      </c>
      <c r="O234" s="90"/>
      <c r="P234" s="221">
        <f>O234*H234</f>
        <v>0</v>
      </c>
      <c r="Q234" s="221">
        <v>0</v>
      </c>
      <c r="R234" s="221">
        <f>Q234*H234</f>
        <v>0</v>
      </c>
      <c r="S234" s="221">
        <v>0</v>
      </c>
      <c r="T234" s="222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3" t="s">
        <v>304</v>
      </c>
      <c r="AT234" s="223" t="s">
        <v>120</v>
      </c>
      <c r="AU234" s="223" t="s">
        <v>81</v>
      </c>
      <c r="AY234" s="16" t="s">
        <v>118</v>
      </c>
      <c r="BE234" s="224">
        <f>IF(N234="základní",J234,0)</f>
        <v>0</v>
      </c>
      <c r="BF234" s="224">
        <f>IF(N234="snížená",J234,0)</f>
        <v>0</v>
      </c>
      <c r="BG234" s="224">
        <f>IF(N234="zákl. přenesená",J234,0)</f>
        <v>0</v>
      </c>
      <c r="BH234" s="224">
        <f>IF(N234="sníž. přenesená",J234,0)</f>
        <v>0</v>
      </c>
      <c r="BI234" s="224">
        <f>IF(N234="nulová",J234,0)</f>
        <v>0</v>
      </c>
      <c r="BJ234" s="16" t="s">
        <v>79</v>
      </c>
      <c r="BK234" s="224">
        <f>ROUND(I234*H234,2)</f>
        <v>0</v>
      </c>
      <c r="BL234" s="16" t="s">
        <v>304</v>
      </c>
      <c r="BM234" s="223" t="s">
        <v>305</v>
      </c>
    </row>
    <row r="235" s="12" customFormat="1" ht="22.8" customHeight="1">
      <c r="A235" s="12"/>
      <c r="B235" s="195"/>
      <c r="C235" s="196"/>
      <c r="D235" s="197" t="s">
        <v>73</v>
      </c>
      <c r="E235" s="209" t="s">
        <v>306</v>
      </c>
      <c r="F235" s="209" t="s">
        <v>307</v>
      </c>
      <c r="G235" s="196"/>
      <c r="H235" s="196"/>
      <c r="I235" s="199"/>
      <c r="J235" s="210">
        <f>BK235</f>
        <v>0</v>
      </c>
      <c r="K235" s="196"/>
      <c r="L235" s="201"/>
      <c r="M235" s="202"/>
      <c r="N235" s="203"/>
      <c r="O235" s="203"/>
      <c r="P235" s="204">
        <f>P236</f>
        <v>0</v>
      </c>
      <c r="Q235" s="203"/>
      <c r="R235" s="204">
        <f>R236</f>
        <v>0</v>
      </c>
      <c r="S235" s="203"/>
      <c r="T235" s="205">
        <f>T236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6" t="s">
        <v>146</v>
      </c>
      <c r="AT235" s="207" t="s">
        <v>73</v>
      </c>
      <c r="AU235" s="207" t="s">
        <v>79</v>
      </c>
      <c r="AY235" s="206" t="s">
        <v>118</v>
      </c>
      <c r="BK235" s="208">
        <f>BK236</f>
        <v>0</v>
      </c>
    </row>
    <row r="236" s="2" customFormat="1" ht="16.5" customHeight="1">
      <c r="A236" s="37"/>
      <c r="B236" s="38"/>
      <c r="C236" s="211" t="s">
        <v>308</v>
      </c>
      <c r="D236" s="211" t="s">
        <v>120</v>
      </c>
      <c r="E236" s="212" t="s">
        <v>309</v>
      </c>
      <c r="F236" s="213" t="s">
        <v>310</v>
      </c>
      <c r="G236" s="214" t="s">
        <v>303</v>
      </c>
      <c r="H236" s="248"/>
      <c r="I236" s="216"/>
      <c r="J236" s="217">
        <f>ROUND(I236*H236,2)</f>
        <v>0</v>
      </c>
      <c r="K236" s="218"/>
      <c r="L236" s="43"/>
      <c r="M236" s="219" t="s">
        <v>1</v>
      </c>
      <c r="N236" s="220" t="s">
        <v>39</v>
      </c>
      <c r="O236" s="90"/>
      <c r="P236" s="221">
        <f>O236*H236</f>
        <v>0</v>
      </c>
      <c r="Q236" s="221">
        <v>0</v>
      </c>
      <c r="R236" s="221">
        <f>Q236*H236</f>
        <v>0</v>
      </c>
      <c r="S236" s="221">
        <v>0</v>
      </c>
      <c r="T236" s="222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3" t="s">
        <v>304</v>
      </c>
      <c r="AT236" s="223" t="s">
        <v>120</v>
      </c>
      <c r="AU236" s="223" t="s">
        <v>81</v>
      </c>
      <c r="AY236" s="16" t="s">
        <v>118</v>
      </c>
      <c r="BE236" s="224">
        <f>IF(N236="základní",J236,0)</f>
        <v>0</v>
      </c>
      <c r="BF236" s="224">
        <f>IF(N236="snížená",J236,0)</f>
        <v>0</v>
      </c>
      <c r="BG236" s="224">
        <f>IF(N236="zákl. přenesená",J236,0)</f>
        <v>0</v>
      </c>
      <c r="BH236" s="224">
        <f>IF(N236="sníž. přenesená",J236,0)</f>
        <v>0</v>
      </c>
      <c r="BI236" s="224">
        <f>IF(N236="nulová",J236,0)</f>
        <v>0</v>
      </c>
      <c r="BJ236" s="16" t="s">
        <v>79</v>
      </c>
      <c r="BK236" s="224">
        <f>ROUND(I236*H236,2)</f>
        <v>0</v>
      </c>
      <c r="BL236" s="16" t="s">
        <v>304</v>
      </c>
      <c r="BM236" s="223" t="s">
        <v>311</v>
      </c>
    </row>
    <row r="237" s="12" customFormat="1" ht="22.8" customHeight="1">
      <c r="A237" s="12"/>
      <c r="B237" s="195"/>
      <c r="C237" s="196"/>
      <c r="D237" s="197" t="s">
        <v>73</v>
      </c>
      <c r="E237" s="209" t="s">
        <v>312</v>
      </c>
      <c r="F237" s="209" t="s">
        <v>313</v>
      </c>
      <c r="G237" s="196"/>
      <c r="H237" s="196"/>
      <c r="I237" s="199"/>
      <c r="J237" s="210">
        <f>BK237</f>
        <v>0</v>
      </c>
      <c r="K237" s="196"/>
      <c r="L237" s="201"/>
      <c r="M237" s="202"/>
      <c r="N237" s="203"/>
      <c r="O237" s="203"/>
      <c r="P237" s="204">
        <f>SUM(P238:P239)</f>
        <v>0</v>
      </c>
      <c r="Q237" s="203"/>
      <c r="R237" s="204">
        <f>SUM(R238:R239)</f>
        <v>0</v>
      </c>
      <c r="S237" s="203"/>
      <c r="T237" s="205">
        <f>SUM(T238:T239)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6" t="s">
        <v>146</v>
      </c>
      <c r="AT237" s="207" t="s">
        <v>73</v>
      </c>
      <c r="AU237" s="207" t="s">
        <v>79</v>
      </c>
      <c r="AY237" s="206" t="s">
        <v>118</v>
      </c>
      <c r="BK237" s="208">
        <f>SUM(BK238:BK239)</f>
        <v>0</v>
      </c>
    </row>
    <row r="238" s="2" customFormat="1" ht="16.5" customHeight="1">
      <c r="A238" s="37"/>
      <c r="B238" s="38"/>
      <c r="C238" s="211" t="s">
        <v>314</v>
      </c>
      <c r="D238" s="211" t="s">
        <v>120</v>
      </c>
      <c r="E238" s="212" t="s">
        <v>315</v>
      </c>
      <c r="F238" s="213" t="s">
        <v>316</v>
      </c>
      <c r="G238" s="214" t="s">
        <v>303</v>
      </c>
      <c r="H238" s="248"/>
      <c r="I238" s="216"/>
      <c r="J238" s="217">
        <f>ROUND(I238*H238,2)</f>
        <v>0</v>
      </c>
      <c r="K238" s="218"/>
      <c r="L238" s="43"/>
      <c r="M238" s="219" t="s">
        <v>1</v>
      </c>
      <c r="N238" s="220" t="s">
        <v>39</v>
      </c>
      <c r="O238" s="90"/>
      <c r="P238" s="221">
        <f>O238*H238</f>
        <v>0</v>
      </c>
      <c r="Q238" s="221">
        <v>0</v>
      </c>
      <c r="R238" s="221">
        <f>Q238*H238</f>
        <v>0</v>
      </c>
      <c r="S238" s="221">
        <v>0</v>
      </c>
      <c r="T238" s="222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3" t="s">
        <v>304</v>
      </c>
      <c r="AT238" s="223" t="s">
        <v>120</v>
      </c>
      <c r="AU238" s="223" t="s">
        <v>81</v>
      </c>
      <c r="AY238" s="16" t="s">
        <v>118</v>
      </c>
      <c r="BE238" s="224">
        <f>IF(N238="základní",J238,0)</f>
        <v>0</v>
      </c>
      <c r="BF238" s="224">
        <f>IF(N238="snížená",J238,0)</f>
        <v>0</v>
      </c>
      <c r="BG238" s="224">
        <f>IF(N238="zákl. přenesená",J238,0)</f>
        <v>0</v>
      </c>
      <c r="BH238" s="224">
        <f>IF(N238="sníž. přenesená",J238,0)</f>
        <v>0</v>
      </c>
      <c r="BI238" s="224">
        <f>IF(N238="nulová",J238,0)</f>
        <v>0</v>
      </c>
      <c r="BJ238" s="16" t="s">
        <v>79</v>
      </c>
      <c r="BK238" s="224">
        <f>ROUND(I238*H238,2)</f>
        <v>0</v>
      </c>
      <c r="BL238" s="16" t="s">
        <v>304</v>
      </c>
      <c r="BM238" s="223" t="s">
        <v>317</v>
      </c>
    </row>
    <row r="239" s="2" customFormat="1" ht="16.5" customHeight="1">
      <c r="A239" s="37"/>
      <c r="B239" s="38"/>
      <c r="C239" s="211" t="s">
        <v>318</v>
      </c>
      <c r="D239" s="211" t="s">
        <v>120</v>
      </c>
      <c r="E239" s="212" t="s">
        <v>319</v>
      </c>
      <c r="F239" s="213" t="s">
        <v>320</v>
      </c>
      <c r="G239" s="214" t="s">
        <v>303</v>
      </c>
      <c r="H239" s="248"/>
      <c r="I239" s="216"/>
      <c r="J239" s="217">
        <f>ROUND(I239*H239,2)</f>
        <v>0</v>
      </c>
      <c r="K239" s="218"/>
      <c r="L239" s="43"/>
      <c r="M239" s="219" t="s">
        <v>1</v>
      </c>
      <c r="N239" s="220" t="s">
        <v>39</v>
      </c>
      <c r="O239" s="90"/>
      <c r="P239" s="221">
        <f>O239*H239</f>
        <v>0</v>
      </c>
      <c r="Q239" s="221">
        <v>0</v>
      </c>
      <c r="R239" s="221">
        <f>Q239*H239</f>
        <v>0</v>
      </c>
      <c r="S239" s="221">
        <v>0</v>
      </c>
      <c r="T239" s="222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3" t="s">
        <v>304</v>
      </c>
      <c r="AT239" s="223" t="s">
        <v>120</v>
      </c>
      <c r="AU239" s="223" t="s">
        <v>81</v>
      </c>
      <c r="AY239" s="16" t="s">
        <v>118</v>
      </c>
      <c r="BE239" s="224">
        <f>IF(N239="základní",J239,0)</f>
        <v>0</v>
      </c>
      <c r="BF239" s="224">
        <f>IF(N239="snížená",J239,0)</f>
        <v>0</v>
      </c>
      <c r="BG239" s="224">
        <f>IF(N239="zákl. přenesená",J239,0)</f>
        <v>0</v>
      </c>
      <c r="BH239" s="224">
        <f>IF(N239="sníž. přenesená",J239,0)</f>
        <v>0</v>
      </c>
      <c r="BI239" s="224">
        <f>IF(N239="nulová",J239,0)</f>
        <v>0</v>
      </c>
      <c r="BJ239" s="16" t="s">
        <v>79</v>
      </c>
      <c r="BK239" s="224">
        <f>ROUND(I239*H239,2)</f>
        <v>0</v>
      </c>
      <c r="BL239" s="16" t="s">
        <v>304</v>
      </c>
      <c r="BM239" s="223" t="s">
        <v>321</v>
      </c>
    </row>
    <row r="240" s="12" customFormat="1" ht="22.8" customHeight="1">
      <c r="A240" s="12"/>
      <c r="B240" s="195"/>
      <c r="C240" s="196"/>
      <c r="D240" s="197" t="s">
        <v>73</v>
      </c>
      <c r="E240" s="209" t="s">
        <v>322</v>
      </c>
      <c r="F240" s="209" t="s">
        <v>323</v>
      </c>
      <c r="G240" s="196"/>
      <c r="H240" s="196"/>
      <c r="I240" s="199"/>
      <c r="J240" s="210">
        <f>BK240</f>
        <v>0</v>
      </c>
      <c r="K240" s="196"/>
      <c r="L240" s="201"/>
      <c r="M240" s="202"/>
      <c r="N240" s="203"/>
      <c r="O240" s="203"/>
      <c r="P240" s="204">
        <f>P241</f>
        <v>0</v>
      </c>
      <c r="Q240" s="203"/>
      <c r="R240" s="204">
        <f>R241</f>
        <v>0</v>
      </c>
      <c r="S240" s="203"/>
      <c r="T240" s="205">
        <f>T241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6" t="s">
        <v>146</v>
      </c>
      <c r="AT240" s="207" t="s">
        <v>73</v>
      </c>
      <c r="AU240" s="207" t="s">
        <v>79</v>
      </c>
      <c r="AY240" s="206" t="s">
        <v>118</v>
      </c>
      <c r="BK240" s="208">
        <f>BK241</f>
        <v>0</v>
      </c>
    </row>
    <row r="241" s="2" customFormat="1" ht="16.5" customHeight="1">
      <c r="A241" s="37"/>
      <c r="B241" s="38"/>
      <c r="C241" s="211" t="s">
        <v>324</v>
      </c>
      <c r="D241" s="211" t="s">
        <v>120</v>
      </c>
      <c r="E241" s="212" t="s">
        <v>325</v>
      </c>
      <c r="F241" s="213" t="s">
        <v>326</v>
      </c>
      <c r="G241" s="214" t="s">
        <v>303</v>
      </c>
      <c r="H241" s="248"/>
      <c r="I241" s="216"/>
      <c r="J241" s="217">
        <f>ROUND(I241*H241,2)</f>
        <v>0</v>
      </c>
      <c r="K241" s="218"/>
      <c r="L241" s="43"/>
      <c r="M241" s="219" t="s">
        <v>1</v>
      </c>
      <c r="N241" s="220" t="s">
        <v>39</v>
      </c>
      <c r="O241" s="90"/>
      <c r="P241" s="221">
        <f>O241*H241</f>
        <v>0</v>
      </c>
      <c r="Q241" s="221">
        <v>0</v>
      </c>
      <c r="R241" s="221">
        <f>Q241*H241</f>
        <v>0</v>
      </c>
      <c r="S241" s="221">
        <v>0</v>
      </c>
      <c r="T241" s="222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3" t="s">
        <v>304</v>
      </c>
      <c r="AT241" s="223" t="s">
        <v>120</v>
      </c>
      <c r="AU241" s="223" t="s">
        <v>81</v>
      </c>
      <c r="AY241" s="16" t="s">
        <v>118</v>
      </c>
      <c r="BE241" s="224">
        <f>IF(N241="základní",J241,0)</f>
        <v>0</v>
      </c>
      <c r="BF241" s="224">
        <f>IF(N241="snížená",J241,0)</f>
        <v>0</v>
      </c>
      <c r="BG241" s="224">
        <f>IF(N241="zákl. přenesená",J241,0)</f>
        <v>0</v>
      </c>
      <c r="BH241" s="224">
        <f>IF(N241="sníž. přenesená",J241,0)</f>
        <v>0</v>
      </c>
      <c r="BI241" s="224">
        <f>IF(N241="nulová",J241,0)</f>
        <v>0</v>
      </c>
      <c r="BJ241" s="16" t="s">
        <v>79</v>
      </c>
      <c r="BK241" s="224">
        <f>ROUND(I241*H241,2)</f>
        <v>0</v>
      </c>
      <c r="BL241" s="16" t="s">
        <v>304</v>
      </c>
      <c r="BM241" s="223" t="s">
        <v>327</v>
      </c>
    </row>
    <row r="242" s="12" customFormat="1" ht="22.8" customHeight="1">
      <c r="A242" s="12"/>
      <c r="B242" s="195"/>
      <c r="C242" s="196"/>
      <c r="D242" s="197" t="s">
        <v>73</v>
      </c>
      <c r="E242" s="209" t="s">
        <v>328</v>
      </c>
      <c r="F242" s="209" t="s">
        <v>329</v>
      </c>
      <c r="G242" s="196"/>
      <c r="H242" s="196"/>
      <c r="I242" s="199"/>
      <c r="J242" s="210">
        <f>BK242</f>
        <v>0</v>
      </c>
      <c r="K242" s="196"/>
      <c r="L242" s="201"/>
      <c r="M242" s="202"/>
      <c r="N242" s="203"/>
      <c r="O242" s="203"/>
      <c r="P242" s="204">
        <f>P243</f>
        <v>0</v>
      </c>
      <c r="Q242" s="203"/>
      <c r="R242" s="204">
        <f>R243</f>
        <v>0</v>
      </c>
      <c r="S242" s="203"/>
      <c r="T242" s="205">
        <f>T243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06" t="s">
        <v>146</v>
      </c>
      <c r="AT242" s="207" t="s">
        <v>73</v>
      </c>
      <c r="AU242" s="207" t="s">
        <v>79</v>
      </c>
      <c r="AY242" s="206" t="s">
        <v>118</v>
      </c>
      <c r="BK242" s="208">
        <f>BK243</f>
        <v>0</v>
      </c>
    </row>
    <row r="243" s="2" customFormat="1" ht="24.15" customHeight="1">
      <c r="A243" s="37"/>
      <c r="B243" s="38"/>
      <c r="C243" s="211" t="s">
        <v>330</v>
      </c>
      <c r="D243" s="211" t="s">
        <v>120</v>
      </c>
      <c r="E243" s="212" t="s">
        <v>331</v>
      </c>
      <c r="F243" s="213" t="s">
        <v>332</v>
      </c>
      <c r="G243" s="214" t="s">
        <v>303</v>
      </c>
      <c r="H243" s="248"/>
      <c r="I243" s="216"/>
      <c r="J243" s="217">
        <f>ROUND(I243*H243,2)</f>
        <v>0</v>
      </c>
      <c r="K243" s="218"/>
      <c r="L243" s="43"/>
      <c r="M243" s="249" t="s">
        <v>1</v>
      </c>
      <c r="N243" s="250" t="s">
        <v>39</v>
      </c>
      <c r="O243" s="251"/>
      <c r="P243" s="252">
        <f>O243*H243</f>
        <v>0</v>
      </c>
      <c r="Q243" s="252">
        <v>0</v>
      </c>
      <c r="R243" s="252">
        <f>Q243*H243</f>
        <v>0</v>
      </c>
      <c r="S243" s="252">
        <v>0</v>
      </c>
      <c r="T243" s="253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3" t="s">
        <v>304</v>
      </c>
      <c r="AT243" s="223" t="s">
        <v>120</v>
      </c>
      <c r="AU243" s="223" t="s">
        <v>81</v>
      </c>
      <c r="AY243" s="16" t="s">
        <v>118</v>
      </c>
      <c r="BE243" s="224">
        <f>IF(N243="základní",J243,0)</f>
        <v>0</v>
      </c>
      <c r="BF243" s="224">
        <f>IF(N243="snížená",J243,0)</f>
        <v>0</v>
      </c>
      <c r="BG243" s="224">
        <f>IF(N243="zákl. přenesená",J243,0)</f>
        <v>0</v>
      </c>
      <c r="BH243" s="224">
        <f>IF(N243="sníž. přenesená",J243,0)</f>
        <v>0</v>
      </c>
      <c r="BI243" s="224">
        <f>IF(N243="nulová",J243,0)</f>
        <v>0</v>
      </c>
      <c r="BJ243" s="16" t="s">
        <v>79</v>
      </c>
      <c r="BK243" s="224">
        <f>ROUND(I243*H243,2)</f>
        <v>0</v>
      </c>
      <c r="BL243" s="16" t="s">
        <v>304</v>
      </c>
      <c r="BM243" s="223" t="s">
        <v>333</v>
      </c>
    </row>
    <row r="244" s="2" customFormat="1" ht="6.96" customHeight="1">
      <c r="A244" s="37"/>
      <c r="B244" s="65"/>
      <c r="C244" s="66"/>
      <c r="D244" s="66"/>
      <c r="E244" s="66"/>
      <c r="F244" s="66"/>
      <c r="G244" s="66"/>
      <c r="H244" s="66"/>
      <c r="I244" s="66"/>
      <c r="J244" s="66"/>
      <c r="K244" s="66"/>
      <c r="L244" s="43"/>
      <c r="M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</row>
  </sheetData>
  <sheetProtection sheet="1" autoFilter="0" formatColumns="0" formatRows="0" objects="1" scenarios="1" spinCount="100000" saltValue="qTjtLNyL2Wie5n9XjDecoX8rkwfavkk52f0wa1xN+zs0IbkZGfUOs9p9Z93ySiJ2ic99QPzhJQKkorCrATIOOQ==" hashValue="ktPYJbZKfzji9Yb9N+HrB1pWKbNGA3Oecv1oR+gX7Vol6TKhof2tvvWjQxTiDWt+rl4Tni/KRAWrWGIj3DMY3g==" algorithmName="SHA-512" password="CC35"/>
  <autoFilter ref="C126:K243"/>
  <mergeCells count="6">
    <mergeCell ref="E7:H7"/>
    <mergeCell ref="E16:H16"/>
    <mergeCell ref="E25:H25"/>
    <mergeCell ref="E85:H85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Jana-PC\Jana</dc:creator>
  <cp:lastModifiedBy>Jana-PC\Jana</cp:lastModifiedBy>
  <dcterms:created xsi:type="dcterms:W3CDTF">2022-11-07T11:27:29Z</dcterms:created>
  <dcterms:modified xsi:type="dcterms:W3CDTF">2022-11-07T11:27:36Z</dcterms:modified>
</cp:coreProperties>
</file>