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bookViews>
    <workbookView xWindow="65426" yWindow="65426" windowWidth="19420" windowHeight="10420" tabRatio="687" activeTab="0"/>
  </bookViews>
  <sheets>
    <sheet name="Celková nabídková cena" sheetId="1" r:id="rId1"/>
    <sheet name="Cena licencí pro IS MACH" sheetId="3" r:id="rId2"/>
    <sheet name="Cena implementace+PAP" sheetId="5" r:id="rId3"/>
    <sheet name="Ceny Aktivit Služeb provozu" sheetId="8" r:id="rId4"/>
    <sheet name="Cena Služeb provozu" sheetId="6" r:id="rId5"/>
    <sheet name="Cena Služeb rozvoje" sheetId="7" r:id="rId6"/>
    <sheet name="Pokyny k vyplnění" sheetId="4" r:id="rId7"/>
    <sheet name="Cena Exitu" sheetId="9" r:id="rId8"/>
  </sheets>
  <definedNames>
    <definedName name="OLE_LINK1" localSheetId="1">#REF!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<sst xmlns="http://schemas.openxmlformats.org/spreadsheetml/2006/main" count="328" uniqueCount="227">
  <si>
    <t>Příloha č. 4 Zadávací dokumentace</t>
  </si>
  <si>
    <t>Formulář pro stanovení nabídkové ceny</t>
  </si>
  <si>
    <t>Stanovení celkové nabídkové ceny</t>
  </si>
  <si>
    <t>Cena bez DPH</t>
  </si>
  <si>
    <t>DPH</t>
  </si>
  <si>
    <t>Cena s DPH</t>
  </si>
  <si>
    <t>CELKOVÁ CENA DÍLA - Informační systém MACH</t>
  </si>
  <si>
    <t xml:space="preserve"> - z toho celková cena dodávky licencí (dodávka licencí vč. maintenance do doby zahájení poskytování Služeb provozu)</t>
  </si>
  <si>
    <t xml:space="preserve"> - z toho celková cena Implementace</t>
  </si>
  <si>
    <t xml:space="preserve"> - z toho celková cena Pilotního a akceptačního provozu</t>
  </si>
  <si>
    <t>CELKOVÁ (MODELOVÁ) CENA SLUŽEB PROVOZU A MAINTENANCE LICENCÍ</t>
  </si>
  <si>
    <t xml:space="preserve"> - z toho cena Maintenance licencí</t>
  </si>
  <si>
    <t xml:space="preserve"> - z toho cena Služeb provozu </t>
  </si>
  <si>
    <t>CELKOVÁ (MODELOVÁ) CENA SLUŽEB ROZVOJE</t>
  </si>
  <si>
    <t>CELKOVÁ (MODELOVÁ) CENA EXITU</t>
  </si>
  <si>
    <t>Celková nabídková cena</t>
  </si>
  <si>
    <t>Název licence</t>
  </si>
  <si>
    <t>Výrobce</t>
  </si>
  <si>
    <t>Part Number</t>
  </si>
  <si>
    <t>Popis</t>
  </si>
  <si>
    <t>Množství</t>
  </si>
  <si>
    <t>Jednotková cena dodávky licencí vč. maintenance do doby zahájení poskytování Služeb provozu (bez DPH)</t>
  </si>
  <si>
    <t>Cena dodávky licencí vč. maintenance do doby zahájení poskytování Služeb provozu (bez DPH)</t>
  </si>
  <si>
    <r>
      <t xml:space="preserve">Cena Maintenance licencí za dané licence </t>
    </r>
    <r>
      <rPr>
        <b/>
        <sz val="11"/>
        <color rgb="FFFF0000"/>
        <rFont val="Calibri"/>
        <family val="2"/>
        <scheme val="minor"/>
      </rPr>
      <t>na 1 měsíc</t>
    </r>
    <r>
      <rPr>
        <b/>
        <sz val="11"/>
        <rFont val="Calibri"/>
        <family val="2"/>
        <scheme val="minor"/>
      </rPr>
      <t xml:space="preserve"> (bez DPH)</t>
    </r>
  </si>
  <si>
    <r>
      <t xml:space="preserve">Cena Maintenance licencí za dané licence </t>
    </r>
    <r>
      <rPr>
        <b/>
        <sz val="11"/>
        <color rgb="FFFF0000"/>
        <rFont val="Calibri"/>
        <family val="2"/>
        <scheme val="minor"/>
      </rPr>
      <t>na 29,5 měsíců</t>
    </r>
    <r>
      <rPr>
        <b/>
        <sz val="11"/>
        <rFont val="Calibri"/>
        <family val="2"/>
        <scheme val="minor"/>
      </rPr>
      <t xml:space="preserve"> (bez DPH)</t>
    </r>
  </si>
  <si>
    <t>Celková cena dodávky licencí a Maintenance licencí (bez DPH)</t>
  </si>
  <si>
    <t>DPH 21%</t>
  </si>
  <si>
    <t>Celková cena dodávky licencí a Maintenance licencí (s DPH)</t>
  </si>
  <si>
    <t>Dodávané Licence pro implementaci IS MACH</t>
  </si>
  <si>
    <t>ŽLUTĚ PODBARVENÁ POLE V CELÉM ŘÁDKU DOPLNÍ DODAVATEL</t>
  </si>
  <si>
    <t>Celková cena dodávky licencí vč. maintenance do doby zahájení poskytování Služeb provozu a celková cena Maintenance licencí</t>
  </si>
  <si>
    <t>ŽLUTĚ PODBARVENÁ POLE DOPLNÍ DODAVATEL</t>
  </si>
  <si>
    <t>BAREVNĚ ODLIŠENÁ POLE JSOU POUŽITA PRO STANOVENÍ CELKOVÉ NABÍDKOVÉ CENY</t>
  </si>
  <si>
    <t xml:space="preserve">Název </t>
  </si>
  <si>
    <t>Paušální cena služby PAP za vyhodnocovací období* (bez DPH)</t>
  </si>
  <si>
    <t>Jednorázová cena služby (bez DPH)</t>
  </si>
  <si>
    <t>Počet vyhodnocovacích období</t>
  </si>
  <si>
    <t>Cena služby Implementace (bez DPH)</t>
  </si>
  <si>
    <t>Cena Pilotního a akceptačního provozu (bez DPH)</t>
  </si>
  <si>
    <t>Cena Implementace a Pilotního a akceptačního provozu (s DPH)</t>
  </si>
  <si>
    <t>Celková cena Implementace</t>
  </si>
  <si>
    <t xml:space="preserve"> - z toho analytická a přípravná fáze Implementace (maximálně 40 % z celkové ceny Implementace):</t>
  </si>
  <si>
    <t xml:space="preserve"> - přípravná etapa a předimplementační analýza</t>
  </si>
  <si>
    <t xml:space="preserve"> - instalace prostředí</t>
  </si>
  <si>
    <t xml:space="preserve"> - z toho fáze vlastní Implementace (minimálně 60 % celkové ceny Implementace)</t>
  </si>
  <si>
    <t xml:space="preserve"> - ověření funkčností kategorie „Kritická“ (maximálně 70 % z celkové ceny fáze vlastní Implementace)</t>
  </si>
  <si>
    <t xml:space="preserve"> - ověření zbylých funkčností (minimálně 30 % z celkové ceny fáze vlastní Implementace)</t>
  </si>
  <si>
    <t>Cena Pilotního a akceptačního provozu (PAP)</t>
  </si>
  <si>
    <t>Celková cena Implementace a Pilotního a akceptačního provozu</t>
  </si>
  <si>
    <t>BAREVNĚ ODLIŠENÉ POLE JE POUŽITO PRO STANOVENÍ CELKOVÉ NABÍDKOVÉ CENY</t>
  </si>
  <si>
    <t>*Vyhodnocovacím obdobím je 1 kalendářní měsíc.</t>
  </si>
  <si>
    <t>A01 - Vlastní provoz a správa aplikační vrstvy IS MACH (bez DPH)</t>
  </si>
  <si>
    <t>A06 - Programové/projektové řízení (bez DPH)</t>
  </si>
  <si>
    <t>A07 - Správa dokumentace (bez DPH)</t>
  </si>
  <si>
    <t>A09 - Bezpečnostní aktualizace IS MACH (bez DPH)</t>
  </si>
  <si>
    <t>A10 - Provozní aktualizace IS MACH (bez DPH)</t>
  </si>
  <si>
    <t>A11 - Správa maintenance licencí IS MACH (bez DPH)</t>
  </si>
  <si>
    <t>A12 - Optimalizace chodu IS MACH (bez DPH)</t>
  </si>
  <si>
    <t>A13 - Opravy chyb (bez DPH)</t>
  </si>
  <si>
    <t>Kalkulovaná měsíční cena aktivity</t>
  </si>
  <si>
    <t>Seznam  jednotlivých komponent IS MACH:</t>
  </si>
  <si>
    <t>Měsíční paušální ceny jednotlivých aktivit pro dodávané komponenty</t>
  </si>
  <si>
    <t>K01 - Mapový server</t>
  </si>
  <si>
    <t>K02 - GIS server</t>
  </si>
  <si>
    <t>K03 - integrační platforma ETL</t>
  </si>
  <si>
    <t>ID služby</t>
  </si>
  <si>
    <t>Název služby</t>
  </si>
  <si>
    <t>Způsob stanovení ceny</t>
  </si>
  <si>
    <t>Jednotková cena (bez DPH)</t>
  </si>
  <si>
    <t>Jednotka</t>
  </si>
  <si>
    <t xml:space="preserve">Modelový počet aktivit/rok </t>
  </si>
  <si>
    <t>Cena aktivity/rok (bez DPH)</t>
  </si>
  <si>
    <t>Cena služby za 1 kalendářní rok (bez DPH)</t>
  </si>
  <si>
    <r>
      <t xml:space="preserve">Počet </t>
    </r>
    <r>
      <rPr>
        <b/>
        <sz val="11"/>
        <color rgb="FFFF0000"/>
        <rFont val="Calibri"/>
        <family val="2"/>
        <scheme val="minor"/>
      </rPr>
      <t xml:space="preserve">měsíců </t>
    </r>
    <r>
      <rPr>
        <b/>
        <sz val="11"/>
        <rFont val="Calibri"/>
        <family val="2"/>
        <scheme val="minor"/>
      </rPr>
      <t>pro stanovení Modelové ceny Služeb</t>
    </r>
  </si>
  <si>
    <t>Modelová cena Služeb za 29,5 měsíců (bez DPH)</t>
  </si>
  <si>
    <t>Modelová cena Služeb za 29,5 měsíců (s DPH)</t>
  </si>
  <si>
    <t>IS01-IS04</t>
  </si>
  <si>
    <r>
      <t xml:space="preserve">Služby provozu řešení MACH </t>
    </r>
    <r>
      <rPr>
        <sz val="11"/>
        <rFont val="Calibri"/>
        <family val="2"/>
        <scheme val="minor"/>
      </rPr>
      <t>ve členění na:</t>
    </r>
  </si>
  <si>
    <t>IS01</t>
  </si>
  <si>
    <t xml:space="preserve"> - Provoz informačního systému/řešení MACH ve členění na:</t>
  </si>
  <si>
    <t>Automatický výpočet</t>
  </si>
  <si>
    <t>A01</t>
  </si>
  <si>
    <t>Vlastní provoz a správa aplikační vrstvy IS MACH</t>
  </si>
  <si>
    <t>Měsíční paušální cena celkem - převzato z tabulky Ceny Aktivit Služeb provozu</t>
  </si>
  <si>
    <t>Aktivita  v kalendářním měsíci</t>
  </si>
  <si>
    <t>A02</t>
  </si>
  <si>
    <t>Rozšířený provoz a správa IS MACH</t>
  </si>
  <si>
    <t>Ocenění jednoho kalendářního dne rozšířeného provozu</t>
  </si>
  <si>
    <t>Kalendářní den (24 Hod)</t>
  </si>
  <si>
    <t>A03</t>
  </si>
  <si>
    <t>Aktualizace dat/kopie</t>
  </si>
  <si>
    <t>Ocenění jedné realizované kopie systému z PROD do TEST prostředí</t>
  </si>
  <si>
    <t>Realizovaná kopie</t>
  </si>
  <si>
    <t>A04</t>
  </si>
  <si>
    <t>Pravidelné testování IS MACH - kompletní test obnovy</t>
  </si>
  <si>
    <t>Ocenění realizace jednoho kompletního testu obnovy</t>
  </si>
  <si>
    <t>Test obnovy</t>
  </si>
  <si>
    <t>Pravidelné testování IS MACH - pravidelný test IS MACH</t>
  </si>
  <si>
    <t>Ocenění realizace jednoho pravidelného testu IS MACH</t>
  </si>
  <si>
    <t>Test IS MACH</t>
  </si>
  <si>
    <t>A05</t>
  </si>
  <si>
    <t>Poskytování součinnosti</t>
  </si>
  <si>
    <t>Ocenění 1 MD poskytnutí součinnosti</t>
  </si>
  <si>
    <t>MD (8 Hod)</t>
  </si>
  <si>
    <t>A06</t>
  </si>
  <si>
    <t>Programové/projektové řízení</t>
  </si>
  <si>
    <t>A07</t>
  </si>
  <si>
    <t>Správa dokumentace</t>
  </si>
  <si>
    <t>A08</t>
  </si>
  <si>
    <t>Další administrativní činnosti</t>
  </si>
  <si>
    <t>Paušální cena aktivity za měsíc</t>
  </si>
  <si>
    <t>IS02</t>
  </si>
  <si>
    <t xml:space="preserve"> - Údržba dodávaného řešení MACH</t>
  </si>
  <si>
    <t>A09</t>
  </si>
  <si>
    <t>Bezpečnostní aktualizace IS MACH</t>
  </si>
  <si>
    <t>A10</t>
  </si>
  <si>
    <t>Provozní aktualizace IS MACH</t>
  </si>
  <si>
    <t>A11</t>
  </si>
  <si>
    <t>Správa maintenance licencí IS MACH</t>
  </si>
  <si>
    <t>A12</t>
  </si>
  <si>
    <t>Optimalizace chodu IS MACH</t>
  </si>
  <si>
    <t>A13</t>
  </si>
  <si>
    <t>Opravy chyb</t>
  </si>
  <si>
    <t>IS03</t>
  </si>
  <si>
    <t xml:space="preserve"> - Dohled a monitoring dodávaného řešení MACH</t>
  </si>
  <si>
    <t>A14</t>
  </si>
  <si>
    <t>Bezpečnostní monitoring provozu IS MACH</t>
  </si>
  <si>
    <t>A15</t>
  </si>
  <si>
    <t>Provozní monitoring provozu IS MACH</t>
  </si>
  <si>
    <t>A16</t>
  </si>
  <si>
    <t>Vyhodnocení SLA parametrů provozu</t>
  </si>
  <si>
    <t>IS04</t>
  </si>
  <si>
    <t xml:space="preserve"> - Uživatelská podpora dodávaného řešení MACH</t>
  </si>
  <si>
    <t>A17</t>
  </si>
  <si>
    <t>Zajištění 2. a 3. úrovně podpory Service Desku</t>
  </si>
  <si>
    <t>A18</t>
  </si>
  <si>
    <t>Školení uživatelů</t>
  </si>
  <si>
    <t>Ocenění 1 MD školení uživatelů</t>
  </si>
  <si>
    <t>Celková modelová cena služeb</t>
  </si>
  <si>
    <t>Cena Služeb rozvoje</t>
  </si>
  <si>
    <t>Cena za 1 MD (bez DPH)*</t>
  </si>
  <si>
    <t>Předpokládaný kalkulovaný počet MD/rok</t>
  </si>
  <si>
    <t>Kalkulovaná cena/rok (bez DPH)</t>
  </si>
  <si>
    <t>Modelová cena Služeb rozvoje za 48 měsíců celkem (bez DPH)</t>
  </si>
  <si>
    <t>Modelová cena Služeb rozvoje za 48 měsíců celkem (s DPH)</t>
  </si>
  <si>
    <t>1 MD rozvojových prací - hodnota nezávisle na roli</t>
  </si>
  <si>
    <t>Celková (modelová) cena Služeb rozvoje</t>
  </si>
  <si>
    <t>ŽLUTĚ PODBARVENÉ POLE DOPLNÍ DODAVATEL</t>
  </si>
  <si>
    <t>* V souladu se zadávacími podmínkami nesmí být cena vyšší než 12.000 Kč bez DPH</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</si>
  <si>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</si>
  <si>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</si>
  <si>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</si>
  <si>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</si>
  <si>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</si>
  <si>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</si>
  <si>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r>
      <t xml:space="preserve">Jednotlivé hodnoty, uvedené v listu celková nabídková cena, jsou přebírány z ostatních listů v tomto souboru. Struktura stanovené Celkové nabídkové ceny odpovídá jednotlivým částem plnění veřejné zakázky, a to dle členění na: 
 - Celkovou cenu Díla, zahrnující:
                                                                   - Celkovou cenu dodávky licencí, 
                                                                   - Celkovou cenu Implementace, 
                                                                   - Celkovou cenu Pilotního a akceptačního provozu
 - Celkovou (modelovou) cenu Služeb provozu a Maintenance licencí, zahrnující:
                                                                    - maintenance dodávaných licencí v kalkulaci na </t>
    </r>
    <r>
      <rPr>
        <sz val="11"/>
        <color rgb="FFFF0000"/>
        <rFont val="Calibri"/>
        <family val="2"/>
        <scheme val="minor"/>
      </rPr>
      <t>29,5</t>
    </r>
    <r>
      <rPr>
        <sz val="11"/>
        <rFont val="Calibri"/>
        <family val="2"/>
        <scheme val="minor"/>
      </rPr>
      <t xml:space="preserve"> měsíců 
                                                                    - modelovou cenu Služeb provozu v kalkulaci na </t>
    </r>
    <r>
      <rPr>
        <sz val="11"/>
        <color rgb="FFFF0000"/>
        <rFont val="Calibri"/>
        <family val="2"/>
        <scheme val="minor"/>
      </rPr>
      <t>29,5</t>
    </r>
    <r>
      <rPr>
        <sz val="11"/>
        <rFont val="Calibri"/>
        <family val="2"/>
        <scheme val="minor"/>
      </rPr>
      <t xml:space="preserve"> měsíců 
- Celkovou (modelovou) cenu Služeb rozvoje</t>
    </r>
  </si>
  <si>
    <t>Cena licencí pro IS MACH</t>
  </si>
  <si>
    <t>Obecně</t>
  </si>
  <si>
    <t xml:space="preserve">Do tohoto listu uvede Dodavatel seznam veškerých SW produktů, které jsou předmětem dodávky a budou využity při Implementaci informačního systému MACH. Pro veškeré licence musí být zajištěna maintenance v takovém rozsahu, aby bylo možné zajistit jak Implementaci IS MACH, tak následně i Služby provozu IS MACH v požadovaném rozsahu. V rámci tohoto listu může Dodavatel přidávat řádky, pokud by definovaný počet nebyl dostačující, a to takovým způsobem, aby nebyl dotčen propočet na řádku s názvem: "Celková cena dodávky licencí vč. maintenance do doby zahájení poskytování Služeb provozu a celková cena Maintenance licencí", který zahrnuje vzorec pro výpočet do Celkové nabídkové ceny.
</t>
  </si>
  <si>
    <t>Sloupec: Název licence</t>
  </si>
  <si>
    <t xml:space="preserve">Dodavatel uvede název/obchodní označení konkrétního SW produktu dle specifikace daného výrobce. </t>
  </si>
  <si>
    <t>Sloupec: Výrobce</t>
  </si>
  <si>
    <t>Dodavatel uvede název výrobce daného konkrétního SW produktu.</t>
  </si>
  <si>
    <t>Sloupec: Part Number</t>
  </si>
  <si>
    <t>Dodavatel uvede identifikátor stanovený VÝROBCEM daného SW produktu, který je předmětem Dodávky licencí.</t>
  </si>
  <si>
    <t xml:space="preserve">Sloupec: Popis </t>
  </si>
  <si>
    <t>Dodavatel uvede Popis definované položky, ze kterého bude patrné, k čemu je daný SW produkt určen v rámci Implementace IS MACH (např. licence pro integrační platformu ETL, licence pro vybudování GIS serveru).</t>
  </si>
  <si>
    <t>Sloupec: Množství</t>
  </si>
  <si>
    <t>Dodavatel uvede počet dodávaných licencí daného SW produktu.</t>
  </si>
  <si>
    <t>Sloupec: Jednotková cena dodávky licencí vč. maintenance do doby zahájení poskytování Služeb provozu (bez DPH)</t>
  </si>
  <si>
    <t>Dodavatel uvede cenu za 1 licenci dané položky, kdy součástí bude maintenance nezbytná pro zajištění Implementace IS MACH včetně realizace Pilotního a akceptačního provozu.</t>
  </si>
  <si>
    <r>
      <t xml:space="preserve">Sloupec: Cena Maintenance licencí za dané licence na </t>
    </r>
    <r>
      <rPr>
        <sz val="11"/>
        <color rgb="FFFF0000"/>
        <rFont val="Calibri"/>
        <family val="2"/>
        <scheme val="minor"/>
      </rPr>
      <t>1 měsíc</t>
    </r>
    <r>
      <rPr>
        <sz val="11"/>
        <rFont val="Calibri"/>
        <family val="2"/>
        <scheme val="minor"/>
      </rPr>
      <t xml:space="preserve"> (bez DPH)</t>
    </r>
  </si>
  <si>
    <r>
      <t xml:space="preserve">Dodavatel uvede cenu za Maintenance licencí na </t>
    </r>
    <r>
      <rPr>
        <sz val="11"/>
        <color rgb="FFFF0000"/>
        <rFont val="Calibri"/>
        <family val="2"/>
        <scheme val="minor"/>
      </rPr>
      <t>1 kalendářní měsíc</t>
    </r>
    <r>
      <rPr>
        <sz val="11"/>
        <rFont val="Calibri"/>
        <family val="2"/>
        <scheme val="minor"/>
      </rPr>
      <t xml:space="preserve"> pro daný konkrétní typ licence a veškeré dodávané množství dodávané licence. Tato maintenance bude uhrazena až po ukončení Pilotního a akceptačního provozu. Cena maintenance je definována jako konstantní po dobu platnosti smlouvy a zajištění provozu daného SW produktu.</t>
    </r>
  </si>
  <si>
    <t>Cena Implementace+PAP</t>
  </si>
  <si>
    <t>V tomto listu Dodavatel uvede ceny za Implementaci informačního systému MACH a zajištění služeb Pilotního a akceptačního provozu, kdy v souladu s definovaným harmonogramem budou v průběhu Pilotního a akceptačního provozu probíhat práce spojené s Implementací IS MACH.</t>
  </si>
  <si>
    <t>Sloupec: Jednorázová cena služby (bez DPH)</t>
  </si>
  <si>
    <t xml:space="preserve">Dodavatel v těchto položkách uvede kompletní a konečnou cenu stanovenou pro Implementaci IS MACH jako celku. Zde uvedená cena musí zahrnovat veškeré náklady Dodavatele, které bude Dodavatel uplatňovat vůči Zadavateli. Jedná se tak o fixní ceny za jednotlivé dílčí fáze Implementace a v těchto fázích realizované činnosti. </t>
  </si>
  <si>
    <t>Sloupec: Paušální cena služby za vyhodnocovací období (bez DPH)</t>
  </si>
  <si>
    <t>Dodavatel zde uvede jednu paušální cenu stanovenou jako Cenu služby Pilotního a akceptačního provozu IS MACH, kdy tato cena bude pokrývat veškeré náklady na poskytování služby a všech jejích součástí (jednotlivých aktivit) v rámci jednoho Vyhodnocovacího období = kalendářní měsíc. Tato paušální cena je konečná a bude fakturována po celou dobu realizace Pilotního a akceptačního provozu.</t>
  </si>
  <si>
    <t>Ceny Aktivit Služeb provozu</t>
  </si>
  <si>
    <t>Jedná se o podpůrný list pro stanovení jednotlivých cen průběžných aktivit v rámci Služeb provozu. V tomto listu budou tedy stanoveny ceny jednotlivých aktivit, které jsou přímo závislé na struktuře IS MACH a jednotlivých komponent/modulů, ze kterých bude IS MACH v rámci Implementace vybudován. Tedy, nejsou v tomto listu uvedeny takové aktivity, jejichž plnění je závislé na jiných faktorech (např. se nejedná o kontinuálně zajišťované aktivity, případně na rozsah aktivity nemá, z pohledu zadavatele, zásadní vliv dekompozice IS MACH). Dodavatel je povinen stanovit cenu pro každou konkrétní komponentu IS MACH a dílčí aktivity, tak, aby bylo možné jednak doložit finanční náročnost provozních služeb pro dílčí části informačního systému MACH a dále, aby bylo možné v případě nezbytného ukončení poskytování dílčí části plnění jednoznačně určit a stanovit dopady na cenu Služeb provozu. Na základě jednotlivých definovaných cen aktivit pro konkrétní komponenty je kalkulována měsíční cena dané aktivity, která je následně použita pro stanovení měsíční ceny Služeb provozu IS MACH. Ceny aktivit pro dané komponenty zde definované jsou konstantní a stanovené jako paušální.</t>
  </si>
  <si>
    <t xml:space="preserve">Sloupec: Seznam jednotlivých komponent </t>
  </si>
  <si>
    <t>Dodavatel do tohoto sloupce uvede detailní rozčlenění komponent využitých a nezbytných pro Implementaci IS MACH. Členění musí odpovídat navrženému technickému řešení, tak aby bylo možné jednotlivé komponenty spravovat samostatně, a to jak po technické stránce, tak z hlediska smluvního vztahu.</t>
  </si>
  <si>
    <t>Sloupce jednotlivých aktivit: A01, A06, A07, A09, A10, A11, A12, A13; Řádek pro danou komponentu dle konkrétní aktivity.</t>
  </si>
  <si>
    <t>Dodavatel doplní cenu odpovídající vždy zajištění výkonu konkrétní aktivity pro danou komponentu. Cena zde uvedena je stanovena jako měsíční paušální cena a tedy konstantní.</t>
  </si>
  <si>
    <t>Cena Služeb provozu</t>
  </si>
  <si>
    <t>Do tohoto listu jsou pro jednotlivé Služby přeneseny měsíční paušální ceny pro aktivity závislé na stavu IS MACH z listu (List: Ceny Aktivit Služeb provozu). Dodavatel zároveň do tohoto listu doplní ceny zbývajících Aktivit jednotlivých Služeb, které jsou stanoveny odlišným způsobem. Pro jednotlivé aktivity je definován Modelový počet aktivit v daném kalendářním roce, který udává předpoklad čerpání dané aktivity a vychází z jednotlivých katalogových listů a definice Aktivit. U Aktivit, které jsou poskytovány kontinuálně a jejich cena je paušální, je výsledná cena pro kalendářní rok neměnná. U Aktivit, u kterých může být čerpání různé, je výsledná cena předpokládaná a nemusí odpovídat skutečné reálně ceně dané aktivity v kalendářním roce, kterou bude Zadavatel Dodavateli hradit. Na základě definované ceny jednotlivých aktivit je pak kalkulována Cena konkrétních služeb v daném kalendářním roce, při zohlednění cen a modelového počtu aktivit.</t>
  </si>
  <si>
    <t>Sloupec Jednotková cena, řádek aktivity A02</t>
  </si>
  <si>
    <t>V této buňce uvede Dodavatel cenu za rozšíření provozu IS MACH na režim 24 hodin a jeden kalendářní den, dle definice aktivity v daném katalogovém listě. Tedy bude zde vyčíslena částka, která bude hrazena v případě poskytování aktivity A02 nad rámec standardní ceny provozu (aktivita A01). Pro fakturaci bude zde stanovená částka připočtena k ceně A01, a to za každý kalendářní den, pro který bude aktivita A02 objednána.</t>
  </si>
  <si>
    <t>Sloupec Jednotková cena, řádek aktivity A03</t>
  </si>
  <si>
    <t xml:space="preserve">V této buňce uvede Dodavatel cenu za realizaci jedné kopie produktivního prostředí PROD do testovacího prostředí TEST, dle definice aktivity v daném katalogovém listě. </t>
  </si>
  <si>
    <t>Sloupec Jednotková cena, řádek aktivity A04 - kompletní test obnovy</t>
  </si>
  <si>
    <t xml:space="preserve">V této buňce uvede Dodavatel cenu za realizaci jednoho kompletního testu obnovy IS MACH, dle definice aktivity v daném katalogovém listě. </t>
  </si>
  <si>
    <t>Sloupec Jednotková cena, řádek aktivity A04 - pravidelný test IS MACH</t>
  </si>
  <si>
    <t xml:space="preserve">V této buňce uvede Dodavatel cenu za realizaci jednoho pravidelného testu IS MACH, dle definice aktivity v daném katalogovém listě. </t>
  </si>
  <si>
    <t>Sloupec Jednotková cena, řádek aktivity A05</t>
  </si>
  <si>
    <t xml:space="preserve">V této buňce uvede Dodavatel cenu za jeden člověkoden (MD) poskytnuté součinnosti, kterou může Zadavatel poptávat v rámci nezbytných auditních a kontrolních šetření, dle definice aktivity v daném katalogovém listě. </t>
  </si>
  <si>
    <t>Sloupec Jednotková cena, řádek aktivity A08</t>
  </si>
  <si>
    <t xml:space="preserve">V této buňce uvede Dodavatel paušální cenu za kalendářní měsíc pro zajištění dané aktivity, dle definice aktivity v daném katalogovém listě. Tato cena bude konstantní pro každé vyhodnocovací období. </t>
  </si>
  <si>
    <t>Sloupec Jednotková cena, řádek aktivity A14</t>
  </si>
  <si>
    <t>Sloupec Jednotková cena, řádek aktivity A15</t>
  </si>
  <si>
    <t>Sloupec Jednotková cena, řádek aktivity A16</t>
  </si>
  <si>
    <t>Sloupec Jednotková cena, řádek aktivity A17</t>
  </si>
  <si>
    <t>Sloupec Jednotková cena, řádek aktivity A18</t>
  </si>
  <si>
    <t xml:space="preserve">V této buňce uvede Dodavatel cenu za jeden člověkoden (MD) aktivity školení, kterou může Zadavatel poptávat na základě svých potřeb, dle definice aktivity v daném katalogovém listě. </t>
  </si>
  <si>
    <t>Sloupec Cena za 1 MD (bez DPH)</t>
  </si>
  <si>
    <t xml:space="preserve">V této buňce uvede Dodavatel cenu za jeden člověkoden (MD) služeb rozvoje IS MACH, kterou budou oceňovány veškeré požadavky na rozvoj a to jak prostřednictvím zadávaných Požadavků na změnu, tak prostřednictvím projektů, kdy realizace rozvojových aktivity bude podmíněna souhlasem Zadavatele. Fakturace pak bude zohledňovat skutečné čerpání člověkodnů v rámci definovaného požadavku na rozvoj. </t>
  </si>
  <si>
    <t>Cena Exitu</t>
  </si>
  <si>
    <t>V tomto listu Dodavatel uvede paušální jednorázové ceny za Exit (Dílčí Exit a Úplný Exit)</t>
  </si>
  <si>
    <t>Sloupec Jednorázová cena služby (bez DPH), řádek JS01</t>
  </si>
  <si>
    <t>V této buňce uvede Dodavatel paušální jednorázovou cenu za 1 realizaci ukončení poskytování dílčí služby (Dílčí Exit).</t>
  </si>
  <si>
    <t>Sloupec Jednorázová cena služby (bez DPH), řádek JS02</t>
  </si>
  <si>
    <t>V této buňce uvede Dodavatel paušální jednorázovou cenu za  ukončení Služeb (Úplný Exit).</t>
  </si>
  <si>
    <t xml:space="preserve">ID služby </t>
  </si>
  <si>
    <t>Předpokládaný kalkulovaný počet za dobu účinnosti Smlouvy</t>
  </si>
  <si>
    <t>Modelová cena za dobu účinnosti Smlouvy (bez DPH)</t>
  </si>
  <si>
    <t>Modelová cena za dobu účinnosti Smlouvy (s DPH)</t>
  </si>
  <si>
    <t>Řízené ukončení poskytování služeb (Exit)</t>
  </si>
  <si>
    <t>JS01</t>
  </si>
  <si>
    <t xml:space="preserve"> - Ukončení poskytování dílčí služby (Dílčí Exit)</t>
  </si>
  <si>
    <t>Jednotková cena za realizaci ukončení poskytování dílčí služby (Dílčí Exit)*</t>
  </si>
  <si>
    <t>JS02</t>
  </si>
  <si>
    <r>
      <t xml:space="preserve"> - Ukončení poskytování Služeb </t>
    </r>
    <r>
      <rPr>
        <sz val="11"/>
        <rFont val="Calibri"/>
        <family val="2"/>
        <scheme val="minor"/>
      </rPr>
      <t>(Úplný Exit)</t>
    </r>
  </si>
  <si>
    <t>Cena za ukončení poskytování Služeb (Úplný Exit)**</t>
  </si>
  <si>
    <t>Celková (modelová) cena služeb Exitu</t>
  </si>
  <si>
    <t>* V souladu se zadávacími podmínkami nesmí být jednorázová cena služby JS01 vyšší než 1.500.000 Kč bez DPH.</t>
  </si>
  <si>
    <t>* V souladu se zadávacími podmínkami nesmí být jednorázová cena služby JS02 vyšší než 8.000.000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</si>
</sst>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4">
    <font>
      <sz val="11"/>
      <color theme="1"/>
      <name val="Calibri"/>
      <family val="2"/>
      <scheme val="minor"/>
    </font>
    <font>
      <sz val="10"/>
      <name val="Arial"/>
      <family val="2"/>
    </font>
    <font>
      <b/>
      <sz val="10"/>
      <color theme="1"/>
      <name val="Arial"/>
      <family val="2"/>
    </font>
    <font>
      <b/>
      <sz val="11"/>
      <color theme="1"/>
      <name val="Calibri"/>
      <family val="2"/>
      <scheme val="minor"/>
    </font>
    <font>
      <sz val="11"/>
      <name val="Calibri"/>
      <family val="2"/>
      <scheme val="minor"/>
    </font>
    <font>
      <b/>
      <sz val="14"/>
      <color theme="0"/>
      <name val="Calibri"/>
      <family val="2"/>
      <scheme val="minor"/>
    </font>
    <font>
      <sz val="11"/>
      <color rgb="FFFF0000"/>
      <name val="Calibri"/>
      <family val="2"/>
      <scheme val="minor"/>
    </font>
    <font>
      <sz val="11"/>
      <color rgb="FF00B050"/>
      <name val="Calibri"/>
      <family val="2"/>
      <scheme val="minor"/>
    </font>
    <font>
      <b/>
      <sz val="11"/>
      <name val="Calibri"/>
      <family val="2"/>
      <scheme val="minor"/>
    </font>
    <font>
      <b/>
      <sz val="10"/>
      <name val="Arial"/>
      <family val="2"/>
    </font>
    <font>
      <b/>
      <sz val="14"/>
      <name val="Verdana"/>
      <family val="2"/>
    </font>
    <font>
      <b/>
      <sz val="9"/>
      <name val="Calibri"/>
      <family val="2"/>
      <scheme val="minor"/>
    </font>
    <font>
      <sz val="10"/>
      <name val="Calibri"/>
      <family val="2"/>
      <scheme val="minor"/>
    </font>
    <font>
      <b/>
      <sz val="11"/>
      <color rgb="FFFF0000"/>
      <name val="Calibri"/>
      <family val="2"/>
      <scheme val="minor"/>
    </font>
  </fonts>
  <fills count="24">
    <fill>
      <patternFill/>
    </fill>
    <fill>
      <patternFill patternType="gray125"/>
    </fill>
    <fill>
      <patternFill patternType="solid">
        <fgColor theme="9"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theme="9" tint="0.7999799847602844"/>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rgb="FFEDEDED"/>
        <bgColor indexed="64"/>
      </patternFill>
    </fill>
    <fill>
      <patternFill patternType="solid">
        <fgColor rgb="FF00B0F0"/>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rgb="FFF7F8FC"/>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rgb="FF00B0F0"/>
        <bgColor indexed="64"/>
      </patternFill>
    </fill>
    <fill>
      <patternFill patternType="solid">
        <fgColor rgb="FF00B0F0"/>
        <bgColor indexed="64"/>
      </patternFill>
    </fill>
    <fill>
      <patternFill patternType="solid">
        <fgColor theme="8" tint="0.7999799847602844"/>
        <bgColor indexed="64"/>
      </patternFill>
    </fill>
    <fill>
      <patternFill patternType="solid">
        <fgColor rgb="FFFFFF00"/>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rgb="FF538135"/>
        <bgColor indexed="64"/>
      </patternFill>
    </fill>
  </fills>
  <borders count="60">
    <border>
      <left/>
      <right/>
      <top/>
      <bottom/>
      <diagonal/>
    </border>
    <border>
      <left style="thin">
        <color rgb="FF666666"/>
      </left>
      <right style="thin">
        <color rgb="FF666666"/>
      </right>
      <top style="thin">
        <color rgb="FF666666"/>
      </top>
      <bottom/>
    </border>
    <border>
      <left style="medium"/>
      <right style="thin">
        <color rgb="FF666666"/>
      </right>
      <top style="thin">
        <color rgb="FF666666"/>
      </top>
      <bottom/>
    </border>
    <border>
      <left style="thin">
        <color rgb="FF666666"/>
      </left>
      <right style="medium"/>
      <top style="thin">
        <color rgb="FF666666"/>
      </top>
      <bottom/>
    </border>
    <border>
      <left style="thin"/>
      <right style="thin"/>
      <top/>
      <bottom style="thin"/>
    </border>
    <border>
      <left style="thin"/>
      <right style="thin"/>
      <top style="medium"/>
      <bottom style="medium"/>
    </border>
    <border>
      <left style="thin"/>
      <right style="medium"/>
      <top style="medium"/>
      <bottom style="medium"/>
    </border>
    <border>
      <left style="thin"/>
      <right style="medium"/>
      <top/>
      <bottom style="thin"/>
    </border>
    <border>
      <left/>
      <right style="thin"/>
      <top style="medium"/>
      <bottom style="medium"/>
    </border>
    <border>
      <left style="medium"/>
      <right style="medium"/>
      <top style="medium"/>
      <bottom style="thin"/>
    </border>
    <border>
      <left style="medium"/>
      <right style="medium"/>
      <top style="thin"/>
      <bottom style="thin"/>
    </border>
    <border>
      <left style="medium"/>
      <right style="thin"/>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medium"/>
      <right style="thin"/>
      <top/>
      <bottom style="medium"/>
    </border>
    <border>
      <left style="thin"/>
      <right style="thin"/>
      <top style="thin"/>
      <bottom style="medium"/>
    </border>
    <border>
      <left style="thin"/>
      <right style="thin"/>
      <top/>
      <bottom style="medium"/>
    </border>
    <border>
      <left style="medium"/>
      <right style="thin"/>
      <top/>
      <bottom/>
    </border>
    <border>
      <left style="thin"/>
      <right style="thin"/>
      <top/>
      <bottom/>
    </border>
    <border>
      <left style="thin"/>
      <right style="thin"/>
      <top style="medium"/>
      <bottom style="thin"/>
    </border>
    <border>
      <left style="medium"/>
      <right style="thin"/>
      <top style="thin"/>
      <bottom/>
    </border>
    <border>
      <left style="thin"/>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thin"/>
      <right style="medium"/>
      <top style="thin"/>
      <bottom/>
    </border>
    <border>
      <left/>
      <right style="medium"/>
      <top/>
      <bottom style="thin"/>
    </border>
    <border>
      <left/>
      <right style="medium"/>
      <top style="thin"/>
      <bottom style="thin"/>
    </border>
    <border>
      <left/>
      <right style="medium"/>
      <top style="thin"/>
      <bottom style="medium"/>
    </border>
    <border>
      <left style="medium"/>
      <right/>
      <top/>
      <bottom/>
    </border>
    <border>
      <left style="thin"/>
      <right style="medium"/>
      <top/>
      <bottom/>
    </border>
    <border>
      <left style="medium"/>
      <right/>
      <top style="thin"/>
      <bottom style="thin"/>
    </border>
    <border>
      <left style="medium"/>
      <right/>
      <top/>
      <bottom style="medium"/>
    </border>
    <border>
      <left style="thin"/>
      <right style="medium"/>
      <top style="medium"/>
      <bottom/>
    </border>
    <border>
      <left style="thin"/>
      <right/>
      <top style="medium"/>
      <bottom style="medium"/>
    </border>
    <border>
      <left/>
      <right/>
      <top style="medium"/>
      <bottom style="medium"/>
    </border>
    <border>
      <left style="medium"/>
      <right style="thin"/>
      <top style="medium"/>
      <bottom style="thin"/>
    </border>
    <border>
      <left/>
      <right style="thin"/>
      <top style="medium"/>
      <bottom style="thin"/>
    </border>
    <border>
      <left style="thin"/>
      <right style="medium"/>
      <top style="medium"/>
      <bottom style="thin"/>
    </border>
    <border>
      <left/>
      <right style="thin"/>
      <top style="thin"/>
      <bottom style="thin"/>
    </border>
    <border>
      <left style="medium"/>
      <right style="thin"/>
      <top style="thin"/>
      <bottom style="medium"/>
    </border>
    <border>
      <left/>
      <right style="thin"/>
      <top style="thin"/>
      <bottom style="medium"/>
    </border>
    <border>
      <left style="thin"/>
      <right style="medium"/>
      <top style="thin"/>
      <bottom style="medium"/>
    </border>
    <border>
      <left style="thin"/>
      <right style="medium"/>
      <top/>
      <bottom style="medium"/>
    </border>
    <border>
      <left style="thin"/>
      <right/>
      <top style="medium"/>
      <bottom style="thin"/>
    </border>
    <border>
      <left style="thin"/>
      <right/>
      <top style="thin"/>
      <bottom style="medium"/>
    </border>
    <border>
      <left/>
      <right style="thin"/>
      <top/>
      <bottom style="medium"/>
    </border>
    <border>
      <left style="medium"/>
      <right/>
      <top style="medium"/>
      <bottom style="medium"/>
    </border>
    <border>
      <left/>
      <right style="thin"/>
      <top/>
      <bottom style="thin"/>
    </border>
    <border>
      <left/>
      <right style="thin"/>
      <top style="thin"/>
      <bottom/>
    </border>
    <border>
      <left style="medium"/>
      <right/>
      <top style="medium"/>
      <bottom style="thin">
        <color rgb="FF666666"/>
      </bottom>
    </border>
    <border>
      <left/>
      <right/>
      <top style="medium"/>
      <bottom style="thin">
        <color rgb="FF666666"/>
      </bottom>
    </border>
    <border>
      <left/>
      <right style="medium"/>
      <top style="medium"/>
      <bottom style="thin">
        <color rgb="FF666666"/>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8">
    <xf numFmtId="0" fontId="0" fillId="0" borderId="0" xfId="0"/>
    <xf numFmtId="0" fontId="2" fillId="2" borderId="1" xfId="0" applyFont="1" applyFill="1" applyBorder="1" applyAlignment="1">
      <alignment horizontal="center" vertical="center" wrapText="1"/>
    </xf>
    <xf numFmtId="2" fontId="0" fillId="0" borderId="0" xfId="0" applyNumberFormat="1"/>
    <xf numFmtId="0" fontId="0" fillId="0" borderId="0" xfId="0" applyAlignment="1">
      <alignment wrapText="1"/>
    </xf>
    <xf numFmtId="0" fontId="0" fillId="2" borderId="2" xfId="0" applyFill="1" applyBorder="1" applyAlignment="1">
      <alignment horizontal="left" wrapText="1"/>
    </xf>
    <xf numFmtId="0" fontId="2" fillId="2" borderId="3" xfId="0" applyFont="1" applyFill="1" applyBorder="1" applyAlignment="1">
      <alignment horizontal="center" vertical="center" wrapText="1"/>
    </xf>
    <xf numFmtId="44" fontId="4" fillId="3" borderId="4" xfId="0" applyNumberFormat="1" applyFont="1" applyFill="1" applyBorder="1"/>
    <xf numFmtId="0" fontId="0" fillId="4" borderId="0" xfId="0" applyFill="1"/>
    <xf numFmtId="44" fontId="0" fillId="5" borderId="5" xfId="0" applyNumberFormat="1" applyFill="1" applyBorder="1" applyAlignment="1">
      <alignment wrapText="1"/>
    </xf>
    <xf numFmtId="44" fontId="0" fillId="5" borderId="6" xfId="0" applyNumberFormat="1" applyFill="1" applyBorder="1" applyAlignment="1">
      <alignment wrapText="1"/>
    </xf>
    <xf numFmtId="44" fontId="4" fillId="3" borderId="7" xfId="0" applyNumberFormat="1" applyFont="1" applyFill="1" applyBorder="1"/>
    <xf numFmtId="44" fontId="0" fillId="0" borderId="0" xfId="0" applyNumberFormat="1"/>
    <xf numFmtId="0" fontId="3" fillId="5" borderId="8" xfId="0" applyFont="1" applyFill="1" applyBorder="1" applyAlignment="1">
      <alignment horizontal="left" wrapText="1"/>
    </xf>
    <xf numFmtId="44" fontId="3" fillId="6" borderId="5" xfId="0" applyNumberFormat="1" applyFont="1" applyFill="1" applyBorder="1" applyAlignment="1">
      <alignment horizontal="center" wrapText="1"/>
    </xf>
    <xf numFmtId="0" fontId="3" fillId="5" borderId="9" xfId="0" applyFont="1" applyFill="1" applyBorder="1" applyAlignment="1">
      <alignment vertical="center" wrapText="1"/>
    </xf>
    <xf numFmtId="0" fontId="0" fillId="5" borderId="10" xfId="0" applyFill="1" applyBorder="1" applyAlignment="1">
      <alignment horizontal="center" vertical="center" wrapText="1"/>
    </xf>
    <xf numFmtId="0" fontId="3" fillId="4" borderId="10" xfId="0" applyFont="1" applyFill="1" applyBorder="1" applyAlignment="1">
      <alignment horizontal="center" vertical="center" wrapText="1"/>
    </xf>
    <xf numFmtId="44" fontId="0" fillId="7" borderId="11" xfId="0" applyNumberFormat="1" applyFill="1" applyBorder="1"/>
    <xf numFmtId="44" fontId="0" fillId="7" borderId="12" xfId="0" applyNumberFormat="1" applyFill="1" applyBorder="1"/>
    <xf numFmtId="0" fontId="3" fillId="5" borderId="12" xfId="0" applyFont="1" applyFill="1" applyBorder="1" applyAlignment="1">
      <alignment vertical="center" wrapText="1"/>
    </xf>
    <xf numFmtId="44" fontId="0" fillId="0" borderId="0" xfId="0" applyNumberFormat="1" applyAlignment="1">
      <alignment wrapText="1"/>
    </xf>
    <xf numFmtId="0" fontId="6" fillId="0" borderId="0" xfId="0" applyFont="1"/>
    <xf numFmtId="0" fontId="7" fillId="0" borderId="0" xfId="0" applyFont="1" applyAlignment="1">
      <alignment wrapText="1"/>
    </xf>
    <xf numFmtId="0" fontId="7" fillId="0" borderId="0" xfId="0" applyFont="1"/>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44" fontId="8" fillId="8" borderId="14" xfId="0" applyNumberFormat="1" applyFont="1" applyFill="1" applyBorder="1" applyAlignment="1">
      <alignment horizontal="center" wrapText="1"/>
    </xf>
    <xf numFmtId="0" fontId="8" fillId="5" borderId="15" xfId="0" applyFont="1" applyFill="1" applyBorder="1" applyAlignment="1">
      <alignment horizontal="left" vertical="center" wrapText="1"/>
    </xf>
    <xf numFmtId="0" fontId="8" fillId="5" borderId="16" xfId="0" applyFont="1" applyFill="1" applyBorder="1" applyAlignment="1">
      <alignment vertical="center" wrapText="1"/>
    </xf>
    <xf numFmtId="44" fontId="8" fillId="5" borderId="17" xfId="0" applyNumberFormat="1" applyFont="1" applyFill="1" applyBorder="1" applyAlignment="1">
      <alignment vertical="center" wrapText="1"/>
    </xf>
    <xf numFmtId="0" fontId="8" fillId="5" borderId="18" xfId="0" applyFont="1" applyFill="1" applyBorder="1" applyAlignment="1">
      <alignment vertical="center" wrapText="1"/>
    </xf>
    <xf numFmtId="0" fontId="4" fillId="5" borderId="19" xfId="0" applyFont="1" applyFill="1" applyBorder="1" applyAlignment="1">
      <alignment vertical="center" wrapText="1"/>
    </xf>
    <xf numFmtId="0" fontId="4" fillId="5" borderId="4" xfId="0" applyFont="1" applyFill="1" applyBorder="1" applyAlignment="1">
      <alignment vertical="center" wrapText="1"/>
    </xf>
    <xf numFmtId="44" fontId="4" fillId="4" borderId="20" xfId="0" applyNumberFormat="1" applyFont="1" applyFill="1" applyBorder="1" applyAlignment="1">
      <alignment horizontal="center" vertical="center" wrapText="1"/>
    </xf>
    <xf numFmtId="0" fontId="4" fillId="8" borderId="20" xfId="0" applyFont="1" applyFill="1" applyBorder="1" applyAlignment="1">
      <alignment horizontal="center" wrapText="1"/>
    </xf>
    <xf numFmtId="44" fontId="4" fillId="5" borderId="20" xfId="0" applyNumberFormat="1" applyFont="1" applyFill="1" applyBorder="1" applyAlignment="1">
      <alignment horizontal="center" vertical="center" wrapText="1"/>
    </xf>
    <xf numFmtId="0" fontId="8" fillId="5" borderId="21" xfId="0" applyFont="1" applyFill="1" applyBorder="1" applyAlignment="1">
      <alignment horizontal="left" vertical="center" wrapText="1"/>
    </xf>
    <xf numFmtId="0" fontId="4" fillId="5" borderId="22" xfId="0" applyFont="1" applyFill="1" applyBorder="1" applyAlignment="1">
      <alignment vertical="center" wrapText="1"/>
    </xf>
    <xf numFmtId="44" fontId="4" fillId="4" borderId="22" xfId="0" applyNumberFormat="1" applyFont="1" applyFill="1" applyBorder="1" applyAlignment="1">
      <alignment horizontal="center" vertical="center" wrapText="1"/>
    </xf>
    <xf numFmtId="0" fontId="4" fillId="8" borderId="22" xfId="0" applyFont="1" applyFill="1" applyBorder="1" applyAlignment="1">
      <alignment horizontal="center" wrapText="1"/>
    </xf>
    <xf numFmtId="0" fontId="4" fillId="5" borderId="5" xfId="0" applyFont="1" applyFill="1" applyBorder="1"/>
    <xf numFmtId="44" fontId="8" fillId="9" borderId="5" xfId="0" applyNumberFormat="1" applyFont="1" applyFill="1" applyBorder="1" applyAlignment="1">
      <alignment horizontal="center" vertical="center" wrapText="1"/>
    </xf>
    <xf numFmtId="44" fontId="4" fillId="5" borderId="5" xfId="0" applyNumberFormat="1" applyFont="1" applyFill="1" applyBorder="1" applyAlignment="1">
      <alignment wrapText="1"/>
    </xf>
    <xf numFmtId="44" fontId="4" fillId="5" borderId="6" xfId="0" applyNumberFormat="1" applyFont="1" applyFill="1" applyBorder="1" applyAlignment="1">
      <alignment wrapText="1"/>
    </xf>
    <xf numFmtId="0" fontId="8" fillId="3" borderId="11" xfId="0" applyFont="1" applyFill="1" applyBorder="1"/>
    <xf numFmtId="0" fontId="8" fillId="3" borderId="5" xfId="0" applyFont="1" applyFill="1" applyBorder="1"/>
    <xf numFmtId="0" fontId="8" fillId="3" borderId="6" xfId="0" applyFont="1" applyFill="1" applyBorder="1"/>
    <xf numFmtId="0" fontId="4" fillId="0" borderId="7" xfId="0" applyFont="1" applyBorder="1" applyAlignment="1">
      <alignment wrapText="1"/>
    </xf>
    <xf numFmtId="0" fontId="4" fillId="0" borderId="23" xfId="0" applyFont="1" applyBorder="1"/>
    <xf numFmtId="0" fontId="4" fillId="0" borderId="24" xfId="0" applyFont="1" applyBorder="1"/>
    <xf numFmtId="0" fontId="4" fillId="0" borderId="25" xfId="0" applyFont="1" applyBorder="1" applyAlignment="1">
      <alignment wrapText="1"/>
    </xf>
    <xf numFmtId="0" fontId="4" fillId="0" borderId="24" xfId="0" applyFont="1" applyBorder="1" applyAlignment="1">
      <alignment horizontal="center" wrapText="1"/>
    </xf>
    <xf numFmtId="2" fontId="4" fillId="0" borderId="24" xfId="0" applyNumberFormat="1" applyFont="1" applyBorder="1" applyAlignment="1">
      <alignment horizontal="center" wrapText="1"/>
    </xf>
    <xf numFmtId="0" fontId="4" fillId="0" borderId="26" xfId="0" applyFont="1" applyBorder="1"/>
    <xf numFmtId="0" fontId="4" fillId="0" borderId="24"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16" xfId="0" applyFont="1" applyBorder="1" applyAlignment="1">
      <alignment wrapText="1"/>
    </xf>
    <xf numFmtId="0" fontId="4" fillId="0" borderId="30" xfId="0" applyFont="1" applyBorder="1" applyAlignment="1">
      <alignment wrapText="1"/>
    </xf>
    <xf numFmtId="0" fontId="8" fillId="10" borderId="24" xfId="0" applyFont="1" applyFill="1" applyBorder="1" applyAlignment="1">
      <alignment horizontal="left" wrapText="1"/>
    </xf>
    <xf numFmtId="44" fontId="4" fillId="11" borderId="24" xfId="0" applyNumberFormat="1" applyFont="1" applyFill="1" applyBorder="1" applyAlignment="1">
      <alignment horizontal="right" wrapText="1"/>
    </xf>
    <xf numFmtId="44" fontId="4" fillId="12" borderId="24" xfId="0" applyNumberFormat="1" applyFont="1" applyFill="1" applyBorder="1" applyAlignment="1">
      <alignment horizontal="right" wrapText="1"/>
    </xf>
    <xf numFmtId="0" fontId="4" fillId="10" borderId="31" xfId="0" applyFont="1" applyFill="1" applyBorder="1" applyAlignment="1">
      <alignment horizontal="left" wrapText="1"/>
    </xf>
    <xf numFmtId="44" fontId="4" fillId="13" borderId="19" xfId="0" applyNumberFormat="1" applyFont="1" applyFill="1" applyBorder="1" applyAlignment="1">
      <alignment horizontal="right" wrapText="1"/>
    </xf>
    <xf numFmtId="44" fontId="4" fillId="12" borderId="19" xfId="0" applyNumberFormat="1" applyFont="1" applyFill="1" applyBorder="1" applyAlignment="1">
      <alignment horizontal="right" wrapText="1"/>
    </xf>
    <xf numFmtId="44" fontId="4" fillId="12" borderId="32" xfId="0" applyNumberFormat="1" applyFont="1" applyFill="1" applyBorder="1" applyAlignment="1">
      <alignment horizontal="right" wrapText="1"/>
    </xf>
    <xf numFmtId="0" fontId="4" fillId="14" borderId="24" xfId="0" applyFont="1" applyFill="1" applyBorder="1" applyAlignment="1">
      <alignment horizontal="left" wrapText="1"/>
    </xf>
    <xf numFmtId="44" fontId="4" fillId="15" borderId="24" xfId="0" applyNumberFormat="1" applyFont="1" applyFill="1" applyBorder="1" applyAlignment="1">
      <alignment horizontal="right" wrapText="1"/>
    </xf>
    <xf numFmtId="44" fontId="4" fillId="16" borderId="24" xfId="0" applyNumberFormat="1" applyFont="1" applyFill="1" applyBorder="1" applyAlignment="1">
      <alignment horizontal="right" wrapText="1"/>
    </xf>
    <xf numFmtId="0" fontId="8" fillId="14" borderId="24" xfId="0" applyFont="1" applyFill="1" applyBorder="1" applyAlignment="1">
      <alignment horizontal="left" wrapText="1"/>
    </xf>
    <xf numFmtId="44" fontId="4" fillId="17" borderId="24" xfId="0" applyNumberFormat="1" applyFont="1" applyFill="1" applyBorder="1" applyAlignment="1">
      <alignment horizontal="right" wrapText="1"/>
    </xf>
    <xf numFmtId="0" fontId="8" fillId="14" borderId="33" xfId="0" applyFont="1" applyFill="1" applyBorder="1" applyAlignment="1">
      <alignment horizontal="left" wrapText="1"/>
    </xf>
    <xf numFmtId="0" fontId="8" fillId="14" borderId="34" xfId="0" applyFont="1" applyFill="1" applyBorder="1" applyAlignment="1">
      <alignment horizontal="left" wrapText="1"/>
    </xf>
    <xf numFmtId="44" fontId="4" fillId="17" borderId="17" xfId="0" applyNumberFormat="1" applyFont="1" applyFill="1" applyBorder="1" applyAlignment="1">
      <alignment horizontal="right" wrapText="1"/>
    </xf>
    <xf numFmtId="0" fontId="9" fillId="18" borderId="34" xfId="0" applyFont="1" applyFill="1" applyBorder="1" applyAlignment="1">
      <alignment horizontal="left" wrapText="1"/>
    </xf>
    <xf numFmtId="44" fontId="9" fillId="18" borderId="12" xfId="0" applyNumberFormat="1" applyFont="1" applyFill="1" applyBorder="1" applyAlignment="1">
      <alignment horizontal="right" wrapText="1"/>
    </xf>
    <xf numFmtId="44" fontId="9" fillId="18" borderId="12" xfId="0" applyNumberFormat="1" applyFont="1" applyFill="1" applyBorder="1" applyAlignment="1">
      <alignment horizontal="right" wrapText="1"/>
    </xf>
    <xf numFmtId="0" fontId="8" fillId="8" borderId="11" xfId="0" applyFont="1" applyFill="1" applyBorder="1" applyAlignment="1">
      <alignment horizontal="center" wrapText="1"/>
    </xf>
    <xf numFmtId="0" fontId="8" fillId="8" borderId="5" xfId="0" applyFont="1" applyFill="1" applyBorder="1" applyAlignment="1">
      <alignment horizontal="center" wrapText="1"/>
    </xf>
    <xf numFmtId="2" fontId="8" fillId="8" borderId="5" xfId="0" applyNumberFormat="1" applyFont="1" applyFill="1" applyBorder="1" applyAlignment="1">
      <alignment horizontal="center" wrapText="1"/>
    </xf>
    <xf numFmtId="0" fontId="8" fillId="8" borderId="6" xfId="0" applyFont="1" applyFill="1" applyBorder="1" applyAlignment="1">
      <alignment horizontal="center" wrapText="1"/>
    </xf>
    <xf numFmtId="0" fontId="4" fillId="4" borderId="26" xfId="0" applyFont="1" applyFill="1" applyBorder="1"/>
    <xf numFmtId="0" fontId="4" fillId="4" borderId="4" xfId="0" applyFont="1" applyFill="1" applyBorder="1"/>
    <xf numFmtId="2" fontId="4" fillId="4" borderId="4" xfId="0" applyNumberFormat="1" applyFont="1" applyFill="1" applyBorder="1"/>
    <xf numFmtId="44" fontId="4" fillId="4" borderId="4" xfId="0" applyNumberFormat="1" applyFont="1" applyFill="1" applyBorder="1"/>
    <xf numFmtId="0" fontId="4" fillId="4" borderId="24" xfId="0" applyFont="1" applyFill="1" applyBorder="1"/>
    <xf numFmtId="2" fontId="4" fillId="4" borderId="24" xfId="0" applyNumberFormat="1" applyFont="1" applyFill="1" applyBorder="1"/>
    <xf numFmtId="44" fontId="4" fillId="4" borderId="24" xfId="0" applyNumberFormat="1" applyFont="1" applyFill="1" applyBorder="1"/>
    <xf numFmtId="44" fontId="4" fillId="3" borderId="24" xfId="0" applyNumberFormat="1" applyFont="1" applyFill="1" applyBorder="1"/>
    <xf numFmtId="44" fontId="8" fillId="6" borderId="5" xfId="0" applyNumberFormat="1" applyFont="1" applyFill="1" applyBorder="1" applyAlignment="1">
      <alignment horizontal="center" wrapText="1"/>
    </xf>
    <xf numFmtId="44" fontId="8" fillId="8" borderId="5" xfId="0" applyNumberFormat="1" applyFont="1" applyFill="1" applyBorder="1" applyAlignment="1">
      <alignment horizontal="center" wrapText="1"/>
    </xf>
    <xf numFmtId="44" fontId="8" fillId="8" borderId="6" xfId="0" applyNumberFormat="1" applyFont="1" applyFill="1" applyBorder="1" applyAlignment="1">
      <alignment horizontal="center" wrapText="1"/>
    </xf>
    <xf numFmtId="0" fontId="8" fillId="8" borderId="35" xfId="0" applyFont="1" applyFill="1" applyBorder="1" applyAlignment="1">
      <alignment horizontal="center" wrapText="1"/>
    </xf>
    <xf numFmtId="0" fontId="8" fillId="8" borderId="36" xfId="0" applyFont="1" applyFill="1" applyBorder="1" applyAlignment="1">
      <alignment horizontal="center" wrapText="1"/>
    </xf>
    <xf numFmtId="0" fontId="8" fillId="8" borderId="12" xfId="0" applyFont="1" applyFill="1" applyBorder="1" applyAlignment="1">
      <alignment horizontal="center" wrapText="1"/>
    </xf>
    <xf numFmtId="0" fontId="8" fillId="8" borderId="37" xfId="0" applyFont="1" applyFill="1" applyBorder="1" applyAlignment="1">
      <alignment horizontal="center" wrapText="1"/>
    </xf>
    <xf numFmtId="0" fontId="8" fillId="5" borderId="21" xfId="0" applyFont="1" applyFill="1" applyBorder="1" applyAlignment="1">
      <alignment vertical="center" wrapText="1"/>
    </xf>
    <xf numFmtId="0" fontId="8" fillId="5" borderId="22" xfId="0" applyFont="1" applyFill="1" applyBorder="1" applyAlignment="1">
      <alignment vertical="center" wrapText="1"/>
    </xf>
    <xf numFmtId="44" fontId="8" fillId="5" borderId="22" xfId="0" applyNumberFormat="1" applyFont="1" applyFill="1" applyBorder="1" applyAlignment="1">
      <alignment vertical="center" wrapText="1"/>
    </xf>
    <xf numFmtId="44" fontId="8" fillId="8" borderId="22" xfId="0" applyNumberFormat="1" applyFont="1" applyFill="1" applyBorder="1" applyAlignment="1">
      <alignment horizontal="center" wrapText="1"/>
    </xf>
    <xf numFmtId="0" fontId="8" fillId="8" borderId="22" xfId="0" applyFont="1" applyFill="1" applyBorder="1" applyAlignment="1">
      <alignment horizontal="center" wrapText="1"/>
    </xf>
    <xf numFmtId="44" fontId="4" fillId="8" borderId="22" xfId="0" applyNumberFormat="1" applyFont="1" applyFill="1" applyBorder="1" applyAlignment="1">
      <alignment horizontal="center" wrapText="1"/>
    </xf>
    <xf numFmtId="44" fontId="4" fillId="5" borderId="22" xfId="0" applyNumberFormat="1" applyFont="1" applyFill="1" applyBorder="1" applyAlignment="1">
      <alignment wrapText="1"/>
    </xf>
    <xf numFmtId="44" fontId="4" fillId="5" borderId="27" xfId="0" applyNumberFormat="1" applyFont="1" applyFill="1" applyBorder="1" applyAlignment="1">
      <alignment wrapText="1"/>
    </xf>
    <xf numFmtId="0" fontId="8" fillId="5" borderId="13" xfId="0" applyFont="1" applyFill="1" applyBorder="1" applyAlignment="1">
      <alignment vertical="center" wrapText="1"/>
    </xf>
    <xf numFmtId="0" fontId="8" fillId="5" borderId="14" xfId="0" applyFont="1" applyFill="1" applyBorder="1" applyAlignment="1">
      <alignment vertical="center" wrapText="1"/>
    </xf>
    <xf numFmtId="44" fontId="8" fillId="5" borderId="14" xfId="0" applyNumberFormat="1" applyFont="1" applyFill="1" applyBorder="1" applyAlignment="1">
      <alignment vertical="center" wrapText="1"/>
    </xf>
    <xf numFmtId="44" fontId="4" fillId="19" borderId="14" xfId="0" applyNumberFormat="1" applyFont="1" applyFill="1" applyBorder="1" applyAlignment="1">
      <alignment horizontal="center" wrapText="1"/>
    </xf>
    <xf numFmtId="44" fontId="4" fillId="5" borderId="14" xfId="0" applyNumberFormat="1" applyFont="1" applyFill="1" applyBorder="1" applyAlignment="1">
      <alignment vertical="center" wrapText="1"/>
    </xf>
    <xf numFmtId="44" fontId="4" fillId="5" borderId="14" xfId="0" applyNumberFormat="1" applyFont="1" applyFill="1" applyBorder="1" applyAlignment="1">
      <alignment wrapText="1"/>
    </xf>
    <xf numFmtId="44" fontId="4" fillId="5" borderId="35" xfId="0" applyNumberFormat="1" applyFont="1" applyFill="1" applyBorder="1" applyAlignment="1">
      <alignment wrapText="1"/>
    </xf>
    <xf numFmtId="0" fontId="4" fillId="5" borderId="38" xfId="0" applyFont="1" applyFill="1" applyBorder="1" applyAlignment="1">
      <alignment horizontal="center" vertical="center" wrapText="1"/>
    </xf>
    <xf numFmtId="0" fontId="4" fillId="5" borderId="20" xfId="0" applyFont="1" applyFill="1" applyBorder="1" applyAlignment="1">
      <alignment horizontal="left" vertical="center" wrapText="1" indent="3"/>
    </xf>
    <xf numFmtId="0" fontId="4" fillId="5" borderId="20" xfId="0" applyFont="1" applyFill="1" applyBorder="1" applyAlignment="1">
      <alignment vertical="center" wrapText="1"/>
    </xf>
    <xf numFmtId="44" fontId="4" fillId="5" borderId="20" xfId="0" applyNumberFormat="1" applyFont="1" applyFill="1" applyBorder="1" applyAlignment="1">
      <alignment vertical="center" wrapText="1"/>
    </xf>
    <xf numFmtId="0" fontId="4" fillId="5" borderId="39" xfId="0" applyFont="1" applyFill="1" applyBorder="1" applyAlignment="1">
      <alignment vertical="center" wrapText="1"/>
    </xf>
    <xf numFmtId="0" fontId="8" fillId="8" borderId="20" xfId="0" applyFont="1" applyFill="1" applyBorder="1" applyAlignment="1">
      <alignment horizontal="center" wrapText="1"/>
    </xf>
    <xf numFmtId="44" fontId="4" fillId="8" borderId="20" xfId="0" applyNumberFormat="1" applyFont="1" applyFill="1" applyBorder="1" applyAlignment="1">
      <alignment horizontal="center" wrapText="1"/>
    </xf>
    <xf numFmtId="44" fontId="4" fillId="5" borderId="20" xfId="0" applyNumberFormat="1" applyFont="1" applyFill="1" applyBorder="1" applyAlignment="1">
      <alignment wrapText="1"/>
    </xf>
    <xf numFmtId="44" fontId="4" fillId="5" borderId="40" xfId="0" applyNumberFormat="1" applyFont="1" applyFill="1" applyBorder="1" applyAlignment="1">
      <alignment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left" vertical="center" wrapText="1" indent="3"/>
    </xf>
    <xf numFmtId="0" fontId="4" fillId="5" borderId="24" xfId="0" applyFont="1" applyFill="1" applyBorder="1" applyAlignment="1">
      <alignment vertical="center" wrapText="1"/>
    </xf>
    <xf numFmtId="0" fontId="8" fillId="4" borderId="24" xfId="0" applyFont="1" applyFill="1" applyBorder="1" applyAlignment="1">
      <alignment horizontal="center" vertical="center" wrapText="1"/>
    </xf>
    <xf numFmtId="0" fontId="4" fillId="5" borderId="41" xfId="0" applyFont="1" applyFill="1" applyBorder="1" applyAlignment="1">
      <alignment vertical="center" wrapText="1"/>
    </xf>
    <xf numFmtId="44" fontId="4" fillId="5" borderId="24" xfId="0" applyNumberFormat="1" applyFont="1" applyFill="1" applyBorder="1" applyAlignment="1">
      <alignment vertical="center" wrapText="1"/>
    </xf>
    <xf numFmtId="0" fontId="8" fillId="8" borderId="24" xfId="0" applyFont="1" applyFill="1" applyBorder="1" applyAlignment="1">
      <alignment horizontal="center" wrapText="1"/>
    </xf>
    <xf numFmtId="44" fontId="4" fillId="8" borderId="24" xfId="0" applyNumberFormat="1" applyFont="1" applyFill="1" applyBorder="1" applyAlignment="1">
      <alignment horizontal="center" wrapText="1"/>
    </xf>
    <xf numFmtId="44" fontId="4" fillId="5" borderId="24" xfId="0" applyNumberFormat="1" applyFont="1" applyFill="1" applyBorder="1" applyAlignment="1">
      <alignment wrapText="1"/>
    </xf>
    <xf numFmtId="44" fontId="4" fillId="5" borderId="25" xfId="0" applyNumberFormat="1" applyFont="1" applyFill="1" applyBorder="1" applyAlignment="1">
      <alignment wrapText="1"/>
    </xf>
    <xf numFmtId="0" fontId="4" fillId="5" borderId="42" xfId="0" applyFont="1" applyFill="1" applyBorder="1" applyAlignment="1">
      <alignment horizontal="center" vertical="center" wrapText="1"/>
    </xf>
    <xf numFmtId="0" fontId="4" fillId="5" borderId="16" xfId="0" applyFont="1" applyFill="1" applyBorder="1" applyAlignment="1">
      <alignment horizontal="left" vertical="center" wrapText="1" indent="3"/>
    </xf>
    <xf numFmtId="0" fontId="4" fillId="5" borderId="16" xfId="0" applyFont="1" applyFill="1" applyBorder="1" applyAlignment="1">
      <alignment vertical="center" wrapText="1"/>
    </xf>
    <xf numFmtId="0" fontId="8" fillId="4" borderId="16" xfId="0" applyFont="1" applyFill="1" applyBorder="1" applyAlignment="1">
      <alignment horizontal="center" vertical="center" wrapText="1"/>
    </xf>
    <xf numFmtId="0" fontId="4" fillId="5" borderId="43" xfId="0" applyFont="1" applyFill="1" applyBorder="1" applyAlignment="1">
      <alignment vertical="center" wrapText="1"/>
    </xf>
    <xf numFmtId="44" fontId="4" fillId="5" borderId="16" xfId="0" applyNumberFormat="1" applyFont="1" applyFill="1" applyBorder="1" applyAlignment="1">
      <alignment vertical="center" wrapText="1"/>
    </xf>
    <xf numFmtId="0" fontId="8" fillId="8" borderId="16" xfId="0" applyFont="1" applyFill="1" applyBorder="1" applyAlignment="1">
      <alignment horizontal="center" wrapText="1"/>
    </xf>
    <xf numFmtId="44" fontId="4" fillId="8" borderId="16" xfId="0" applyNumberFormat="1" applyFont="1" applyFill="1" applyBorder="1" applyAlignment="1">
      <alignment horizontal="center" wrapText="1"/>
    </xf>
    <xf numFmtId="44" fontId="4" fillId="5" borderId="16" xfId="0" applyNumberFormat="1" applyFont="1" applyFill="1" applyBorder="1" applyAlignment="1">
      <alignment wrapText="1"/>
    </xf>
    <xf numFmtId="44" fontId="4" fillId="5" borderId="44" xfId="0" applyNumberFormat="1" applyFont="1" applyFill="1" applyBorder="1" applyAlignment="1">
      <alignment wrapText="1"/>
    </xf>
    <xf numFmtId="44" fontId="4" fillId="5" borderId="17" xfId="0" applyNumberFormat="1" applyFont="1" applyFill="1" applyBorder="1" applyAlignment="1">
      <alignment wrapText="1"/>
    </xf>
    <xf numFmtId="44" fontId="4" fillId="5" borderId="45" xfId="0" applyNumberFormat="1" applyFont="1" applyFill="1" applyBorder="1" applyAlignment="1">
      <alignment wrapText="1"/>
    </xf>
    <xf numFmtId="0" fontId="4" fillId="5" borderId="26" xfId="0" applyFont="1" applyFill="1" applyBorder="1" applyAlignment="1">
      <alignment horizontal="center" vertical="center" wrapText="1"/>
    </xf>
    <xf numFmtId="0" fontId="4" fillId="5" borderId="4" xfId="0" applyFont="1" applyFill="1" applyBorder="1" applyAlignment="1">
      <alignment horizontal="left" vertical="center" wrapText="1" indent="3"/>
    </xf>
    <xf numFmtId="44" fontId="4" fillId="5" borderId="4" xfId="0" applyNumberFormat="1" applyFont="1" applyFill="1" applyBorder="1" applyAlignment="1">
      <alignment vertical="center" wrapText="1"/>
    </xf>
    <xf numFmtId="0" fontId="8" fillId="8" borderId="4" xfId="0" applyFont="1" applyFill="1" applyBorder="1" applyAlignment="1">
      <alignment horizontal="center" wrapText="1"/>
    </xf>
    <xf numFmtId="44" fontId="4" fillId="8" borderId="4" xfId="0" applyNumberFormat="1" applyFont="1" applyFill="1" applyBorder="1" applyAlignment="1">
      <alignment horizontal="center" wrapText="1"/>
    </xf>
    <xf numFmtId="44" fontId="4" fillId="5" borderId="4" xfId="0" applyNumberFormat="1" applyFont="1" applyFill="1" applyBorder="1" applyAlignment="1">
      <alignment wrapText="1"/>
    </xf>
    <xf numFmtId="44" fontId="4" fillId="5" borderId="7" xfId="0" applyNumberFormat="1" applyFont="1" applyFill="1" applyBorder="1" applyAlignment="1">
      <alignment wrapText="1"/>
    </xf>
    <xf numFmtId="0" fontId="8" fillId="4" borderId="20" xfId="0" applyFont="1" applyFill="1" applyBorder="1" applyAlignment="1">
      <alignment horizontal="center" vertical="center" wrapText="1"/>
    </xf>
    <xf numFmtId="0" fontId="8" fillId="5" borderId="20" xfId="0" applyFont="1" applyFill="1" applyBorder="1" applyAlignment="1">
      <alignment vertical="center" wrapText="1"/>
    </xf>
    <xf numFmtId="0" fontId="8" fillId="5" borderId="24" xfId="0" applyFont="1" applyFill="1" applyBorder="1" applyAlignment="1">
      <alignment vertical="center" wrapText="1"/>
    </xf>
    <xf numFmtId="0" fontId="8" fillId="5" borderId="11" xfId="0" applyFont="1" applyFill="1" applyBorder="1" applyAlignment="1">
      <alignment vertical="center" wrapText="1"/>
    </xf>
    <xf numFmtId="0" fontId="8" fillId="5" borderId="5" xfId="0" applyFont="1" applyFill="1" applyBorder="1" applyAlignment="1">
      <alignment vertical="center" wrapText="1"/>
    </xf>
    <xf numFmtId="44" fontId="8" fillId="5" borderId="5" xfId="0" applyNumberFormat="1" applyFont="1" applyFill="1" applyBorder="1" applyAlignment="1">
      <alignment vertical="center" wrapText="1"/>
    </xf>
    <xf numFmtId="44" fontId="4" fillId="19" borderId="5" xfId="0" applyNumberFormat="1" applyFont="1" applyFill="1" applyBorder="1" applyAlignment="1">
      <alignment horizontal="center" wrapText="1"/>
    </xf>
    <xf numFmtId="44" fontId="4" fillId="5" borderId="5" xfId="0" applyNumberFormat="1" applyFont="1" applyFill="1" applyBorder="1" applyAlignment="1">
      <alignment vertical="center" wrapText="1"/>
    </xf>
    <xf numFmtId="0" fontId="4" fillId="5" borderId="46" xfId="0" applyFont="1" applyFill="1" applyBorder="1" applyAlignment="1">
      <alignment vertical="center" wrapText="1"/>
    </xf>
    <xf numFmtId="44" fontId="4" fillId="8" borderId="14" xfId="0" applyNumberFormat="1" applyFont="1" applyFill="1" applyBorder="1" applyAlignment="1">
      <alignment horizontal="center" wrapText="1"/>
    </xf>
    <xf numFmtId="0" fontId="4" fillId="5" borderId="47" xfId="0" applyFont="1" applyFill="1" applyBorder="1" applyAlignment="1">
      <alignment vertical="center" wrapText="1"/>
    </xf>
    <xf numFmtId="0" fontId="8" fillId="5" borderId="48" xfId="0" applyFont="1" applyFill="1" applyBorder="1" applyAlignment="1">
      <alignment horizontal="left" wrapText="1"/>
    </xf>
    <xf numFmtId="44" fontId="8" fillId="5" borderId="48" xfId="0" applyNumberFormat="1" applyFont="1" applyFill="1" applyBorder="1" applyAlignment="1">
      <alignment horizontal="left" wrapText="1"/>
    </xf>
    <xf numFmtId="44" fontId="4" fillId="7" borderId="17" xfId="0" applyNumberFormat="1" applyFont="1" applyFill="1" applyBorder="1"/>
    <xf numFmtId="0" fontId="8" fillId="5" borderId="49" xfId="0" applyFont="1" applyFill="1" applyBorder="1" applyAlignment="1">
      <alignment wrapText="1"/>
    </xf>
    <xf numFmtId="44" fontId="4" fillId="7" borderId="5" xfId="0" applyNumberFormat="1" applyFont="1" applyFill="1" applyBorder="1" applyAlignment="1">
      <alignment wrapText="1"/>
    </xf>
    <xf numFmtId="0" fontId="8" fillId="8" borderId="11" xfId="0" applyFont="1" applyFill="1" applyBorder="1" applyAlignment="1">
      <alignment wrapText="1"/>
    </xf>
    <xf numFmtId="0" fontId="8" fillId="8" borderId="8" xfId="0" applyFont="1" applyFill="1" applyBorder="1" applyAlignment="1">
      <alignment wrapText="1"/>
    </xf>
    <xf numFmtId="44" fontId="8" fillId="8" borderId="8" xfId="0" applyNumberFormat="1" applyFont="1" applyFill="1" applyBorder="1" applyAlignment="1">
      <alignment wrapText="1"/>
    </xf>
    <xf numFmtId="44" fontId="8" fillId="5" borderId="5" xfId="0" applyNumberFormat="1" applyFont="1" applyFill="1" applyBorder="1" applyAlignment="1">
      <alignment wrapText="1"/>
    </xf>
    <xf numFmtId="44" fontId="8" fillId="5" borderId="6" xfId="0" applyNumberFormat="1" applyFont="1" applyFill="1" applyBorder="1" applyAlignment="1">
      <alignment wrapText="1"/>
    </xf>
    <xf numFmtId="0" fontId="8" fillId="8" borderId="26" xfId="0" applyFont="1" applyFill="1" applyBorder="1" applyAlignment="1">
      <alignment wrapText="1"/>
    </xf>
    <xf numFmtId="0" fontId="8" fillId="8" borderId="50" xfId="0" applyFont="1" applyFill="1" applyBorder="1" applyAlignment="1">
      <alignment wrapText="1"/>
    </xf>
    <xf numFmtId="44" fontId="4" fillId="5" borderId="19" xfId="0" applyNumberFormat="1" applyFont="1" applyFill="1" applyBorder="1" applyAlignment="1">
      <alignment wrapText="1"/>
    </xf>
    <xf numFmtId="44" fontId="4" fillId="5" borderId="32" xfId="0" applyNumberFormat="1" applyFont="1" applyFill="1" applyBorder="1" applyAlignment="1">
      <alignment wrapText="1"/>
    </xf>
    <xf numFmtId="0" fontId="8" fillId="8" borderId="23" xfId="0" applyFont="1" applyFill="1" applyBorder="1" applyAlignment="1">
      <alignment horizontal="left" wrapText="1" indent="6"/>
    </xf>
    <xf numFmtId="0" fontId="8" fillId="8" borderId="41" xfId="0" applyFont="1" applyFill="1" applyBorder="1" applyAlignment="1">
      <alignment wrapText="1"/>
    </xf>
    <xf numFmtId="0" fontId="8" fillId="8" borderId="21" xfId="0" applyFont="1" applyFill="1" applyBorder="1" applyAlignment="1">
      <alignment wrapText="1"/>
    </xf>
    <xf numFmtId="0" fontId="8" fillId="8" borderId="51" xfId="0" applyFont="1" applyFill="1" applyBorder="1" applyAlignment="1">
      <alignment wrapText="1"/>
    </xf>
    <xf numFmtId="0" fontId="4" fillId="4" borderId="5" xfId="0" applyFont="1" applyFill="1" applyBorder="1" applyAlignment="1">
      <alignment vertical="center" wrapText="1"/>
    </xf>
    <xf numFmtId="0" fontId="8" fillId="5" borderId="11" xfId="0" applyFont="1" applyFill="1" applyBorder="1"/>
    <xf numFmtId="0" fontId="8" fillId="5" borderId="8" xfId="0" applyFont="1" applyFill="1" applyBorder="1"/>
    <xf numFmtId="44" fontId="8" fillId="5" borderId="8" xfId="0" applyNumberFormat="1" applyFont="1" applyFill="1" applyBorder="1"/>
    <xf numFmtId="44" fontId="4" fillId="7" borderId="5" xfId="0" applyNumberFormat="1" applyFont="1" applyFill="1" applyBorder="1"/>
    <xf numFmtId="44" fontId="4" fillId="5" borderId="5" xfId="0" applyNumberFormat="1" applyFont="1" applyFill="1" applyBorder="1"/>
    <xf numFmtId="44" fontId="4" fillId="5" borderId="6" xfId="0" applyNumberFormat="1" applyFont="1" applyFill="1" applyBorder="1"/>
    <xf numFmtId="0" fontId="4" fillId="0" borderId="0" xfId="0" applyFont="1"/>
    <xf numFmtId="0" fontId="11" fillId="5" borderId="38" xfId="0" applyFont="1" applyFill="1" applyBorder="1" applyAlignment="1">
      <alignment vertical="center" wrapText="1"/>
    </xf>
    <xf numFmtId="44" fontId="12" fillId="4" borderId="20" xfId="0" applyNumberFormat="1" applyFont="1" applyFill="1" applyBorder="1" applyAlignment="1" applyProtection="1">
      <alignment vertical="center" wrapText="1"/>
      <protection locked="0"/>
    </xf>
    <xf numFmtId="1" fontId="12" fillId="5" borderId="20" xfId="0" applyNumberFormat="1" applyFont="1" applyFill="1" applyBorder="1" applyAlignment="1">
      <alignment vertical="center" wrapText="1"/>
    </xf>
    <xf numFmtId="44" fontId="12" fillId="5" borderId="20" xfId="0" applyNumberFormat="1" applyFont="1" applyFill="1" applyBorder="1" applyAlignment="1">
      <alignment vertical="center" wrapText="1"/>
    </xf>
    <xf numFmtId="0" fontId="4" fillId="5" borderId="5" xfId="0" applyFont="1" applyFill="1" applyBorder="1" applyAlignment="1">
      <alignment vertical="center" wrapText="1"/>
    </xf>
    <xf numFmtId="0" fontId="4" fillId="8" borderId="50" xfId="0" applyFont="1" applyFill="1" applyBorder="1" applyAlignment="1">
      <alignment wrapText="1"/>
    </xf>
    <xf numFmtId="44" fontId="4" fillId="8" borderId="50" xfId="0" applyNumberFormat="1" applyFont="1" applyFill="1" applyBorder="1" applyAlignment="1">
      <alignment wrapText="1"/>
    </xf>
    <xf numFmtId="0" fontId="4" fillId="8" borderId="41" xfId="0" applyFont="1" applyFill="1" applyBorder="1" applyAlignment="1">
      <alignment wrapText="1"/>
    </xf>
    <xf numFmtId="44" fontId="4" fillId="20" borderId="24" xfId="0" applyNumberFormat="1" applyFont="1" applyFill="1" applyBorder="1" applyAlignment="1">
      <alignment horizontal="center" wrapText="1"/>
    </xf>
    <xf numFmtId="0" fontId="4" fillId="8" borderId="51" xfId="0" applyFont="1" applyFill="1" applyBorder="1" applyAlignment="1">
      <alignment wrapText="1"/>
    </xf>
    <xf numFmtId="44" fontId="0" fillId="4" borderId="10" xfId="0" applyNumberForma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3" xfId="0" applyFont="1" applyFill="1" applyBorder="1" applyAlignment="1">
      <alignment vertical="center" wrapText="1"/>
    </xf>
    <xf numFmtId="0" fontId="13" fillId="5" borderId="11" xfId="0" applyFont="1" applyFill="1" applyBorder="1" applyAlignment="1">
      <alignment vertical="center" wrapText="1"/>
    </xf>
    <xf numFmtId="0" fontId="13" fillId="8" borderId="14" xfId="0" applyFont="1" applyFill="1" applyBorder="1" applyAlignment="1">
      <alignment horizontal="center" wrapText="1"/>
    </xf>
    <xf numFmtId="0" fontId="13" fillId="8" borderId="5" xfId="0" applyFont="1" applyFill="1" applyBorder="1" applyAlignment="1">
      <alignment horizontal="center" wrapText="1"/>
    </xf>
    <xf numFmtId="44" fontId="13" fillId="8" borderId="35" xfId="0" applyNumberFormat="1" applyFont="1" applyFill="1" applyBorder="1" applyAlignment="1">
      <alignment horizontal="center" wrapText="1"/>
    </xf>
    <xf numFmtId="44" fontId="13" fillId="8" borderId="14" xfId="0" applyNumberFormat="1" applyFont="1" applyFill="1" applyBorder="1" applyAlignment="1">
      <alignment horizontal="center" wrapText="1"/>
    </xf>
    <xf numFmtId="0" fontId="13" fillId="8" borderId="23" xfId="0" applyFont="1" applyFill="1" applyBorder="1" applyAlignment="1">
      <alignment horizontal="left" wrapText="1" indent="6"/>
    </xf>
    <xf numFmtId="0" fontId="6" fillId="0" borderId="27" xfId="0" applyFont="1" applyBorder="1" applyAlignment="1">
      <alignment wrapText="1"/>
    </xf>
    <xf numFmtId="0" fontId="2" fillId="21" borderId="52" xfId="0" applyFont="1" applyFill="1" applyBorder="1" applyAlignment="1">
      <alignment horizontal="center"/>
    </xf>
    <xf numFmtId="0" fontId="2" fillId="21" borderId="53" xfId="0" applyFont="1" applyFill="1" applyBorder="1" applyAlignment="1">
      <alignment horizontal="center"/>
    </xf>
    <xf numFmtId="0" fontId="2" fillId="21" borderId="54" xfId="0" applyFont="1" applyFill="1" applyBorder="1" applyAlignment="1">
      <alignment horizontal="center"/>
    </xf>
    <xf numFmtId="0" fontId="5" fillId="22" borderId="0" xfId="0" applyFont="1" applyFill="1" applyAlignment="1">
      <alignment horizontal="center"/>
    </xf>
    <xf numFmtId="0" fontId="7" fillId="0" borderId="0" xfId="0" applyFont="1" applyAlignment="1">
      <alignment horizontal="left" vertical="top" wrapText="1"/>
    </xf>
    <xf numFmtId="0" fontId="10" fillId="23" borderId="49" xfId="0" applyFont="1" applyFill="1" applyBorder="1" applyAlignment="1">
      <alignment horizontal="center" vertical="center" wrapText="1"/>
    </xf>
    <xf numFmtId="0" fontId="10" fillId="23" borderId="37" xfId="0" applyFont="1" applyFill="1" applyBorder="1" applyAlignment="1">
      <alignment horizontal="center" vertical="center" wrapText="1"/>
    </xf>
    <xf numFmtId="0" fontId="10" fillId="23" borderId="55" xfId="0" applyFont="1" applyFill="1" applyBorder="1" applyAlignment="1">
      <alignment horizontal="center" vertical="center" wrapText="1"/>
    </xf>
    <xf numFmtId="44" fontId="8" fillId="8" borderId="49" xfId="0" applyNumberFormat="1" applyFont="1" applyFill="1" applyBorder="1" applyAlignment="1">
      <alignment horizontal="left" wrapText="1"/>
    </xf>
    <xf numFmtId="44" fontId="8" fillId="8" borderId="37" xfId="0" applyNumberFormat="1" applyFont="1" applyFill="1" applyBorder="1" applyAlignment="1">
      <alignment horizontal="left" wrapText="1"/>
    </xf>
    <xf numFmtId="44" fontId="8" fillId="8" borderId="8" xfId="0" applyNumberFormat="1" applyFont="1" applyFill="1" applyBorder="1" applyAlignment="1">
      <alignment horizontal="left" wrapText="1"/>
    </xf>
    <xf numFmtId="0" fontId="3" fillId="5" borderId="49" xfId="0" applyFont="1" applyFill="1" applyBorder="1" applyAlignment="1">
      <alignment horizontal="left" wrapText="1"/>
    </xf>
    <xf numFmtId="0" fontId="3" fillId="5" borderId="8" xfId="0" applyFont="1" applyFill="1" applyBorder="1" applyAlignment="1">
      <alignment horizontal="left" wrapText="1"/>
    </xf>
    <xf numFmtId="0" fontId="3" fillId="5" borderId="56"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0" fillId="4" borderId="49" xfId="0" applyFill="1" applyBorder="1" applyAlignment="1">
      <alignment horizontal="center"/>
    </xf>
    <xf numFmtId="0" fontId="0" fillId="4" borderId="55" xfId="0" applyFill="1" applyBorder="1" applyAlignment="1">
      <alignment horizontal="center"/>
    </xf>
    <xf numFmtId="44" fontId="3" fillId="6" borderId="49" xfId="0" applyNumberFormat="1" applyFont="1" applyFill="1" applyBorder="1" applyAlignment="1">
      <alignment horizontal="center" wrapText="1"/>
    </xf>
    <xf numFmtId="44" fontId="3" fillId="6" borderId="55" xfId="0" applyNumberFormat="1" applyFont="1" applyFill="1" applyBorder="1" applyAlignment="1">
      <alignment horizontal="center" wrapText="1"/>
    </xf>
    <xf numFmtId="0" fontId="8" fillId="5" borderId="34" xfId="0" applyFont="1" applyFill="1" applyBorder="1" applyAlignment="1">
      <alignment horizontal="left" wrapText="1"/>
    </xf>
    <xf numFmtId="0" fontId="8" fillId="5" borderId="48" xfId="0" applyFont="1" applyFill="1" applyBorder="1" applyAlignment="1">
      <alignment horizontal="left" wrapText="1"/>
    </xf>
    <xf numFmtId="0" fontId="4" fillId="0" borderId="59" xfId="0" applyFont="1" applyBorder="1" applyAlignment="1">
      <alignment horizontal="center" vertical="center"/>
    </xf>
    <xf numFmtId="0" fontId="4" fillId="0" borderId="39" xfId="0" applyFont="1" applyBorder="1" applyAlignment="1">
      <alignment horizontal="center" vertical="center"/>
    </xf>
    <xf numFmtId="44" fontId="8" fillId="8" borderId="14" xfId="0" applyNumberFormat="1" applyFont="1" applyFill="1" applyBorder="1" applyAlignment="1">
      <alignment horizontal="center" vertical="top" wrapText="1"/>
    </xf>
    <xf numFmtId="44" fontId="8" fillId="8" borderId="17" xfId="0" applyNumberFormat="1" applyFont="1" applyFill="1" applyBorder="1" applyAlignment="1">
      <alignment horizontal="center" vertical="top" wrapText="1"/>
    </xf>
    <xf numFmtId="0" fontId="8" fillId="5" borderId="11" xfId="0" applyFont="1" applyFill="1" applyBorder="1" applyAlignment="1">
      <alignment horizontal="left"/>
    </xf>
    <xf numFmtId="0" fontId="4" fillId="5" borderId="5"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tabSelected="1" workbookViewId="0" topLeftCell="A6">
      <selection activeCell="B37" sqref="B37"/>
    </sheetView>
  </sheetViews>
  <sheetFormatPr defaultColWidth="9.140625" defaultRowHeight="15"/>
  <cols>
    <col min="1" max="1" width="47.00390625" style="0" customWidth="1"/>
    <col min="2" max="2" width="20.57421875" style="0" bestFit="1" customWidth="1"/>
    <col min="3" max="3" width="21.421875" style="0" customWidth="1"/>
    <col min="4" max="4" width="23.140625" style="0" customWidth="1"/>
    <col min="6" max="6" width="16.57421875" style="0" customWidth="1"/>
  </cols>
  <sheetData>
    <row r="1" spans="1:4" ht="18.5">
      <c r="A1" s="213" t="s">
        <v>0</v>
      </c>
      <c r="B1" s="213"/>
      <c r="C1" s="213"/>
      <c r="D1" s="213"/>
    </row>
    <row r="2" spans="1:4" ht="18.5">
      <c r="A2" s="213" t="s">
        <v>1</v>
      </c>
      <c r="B2" s="213"/>
      <c r="C2" s="213"/>
      <c r="D2" s="213"/>
    </row>
    <row r="3" ht="15" thickBot="1"/>
    <row r="4" spans="1:4" ht="15">
      <c r="A4" s="210" t="s">
        <v>2</v>
      </c>
      <c r="B4" s="211"/>
      <c r="C4" s="211"/>
      <c r="D4" s="212"/>
    </row>
    <row r="5" spans="1:4" ht="15">
      <c r="A5" s="4"/>
      <c r="B5" s="1" t="s">
        <v>3</v>
      </c>
      <c r="C5" s="1" t="s">
        <v>4</v>
      </c>
      <c r="D5" s="5" t="s">
        <v>5</v>
      </c>
    </row>
    <row r="6" spans="1:4" ht="30" customHeight="1">
      <c r="A6" s="63" t="s">
        <v>6</v>
      </c>
      <c r="B6" s="64">
        <f>B7+B8+B9</f>
        <v>0</v>
      </c>
      <c r="C6" s="65">
        <f>0.21*B6</f>
        <v>0</v>
      </c>
      <c r="D6" s="65">
        <f>B6+C6</f>
        <v>0</v>
      </c>
    </row>
    <row r="7" spans="1:4" ht="43.5">
      <c r="A7" s="66" t="s">
        <v>7</v>
      </c>
      <c r="B7" s="67">
        <f>'Cena licencí pro IS MACH'!G27</f>
        <v>0</v>
      </c>
      <c r="C7" s="68">
        <f>0.21*B7</f>
        <v>0</v>
      </c>
      <c r="D7" s="69">
        <f>B7+C7</f>
        <v>0</v>
      </c>
    </row>
    <row r="8" spans="1:4" ht="15">
      <c r="A8" s="70" t="s">
        <v>8</v>
      </c>
      <c r="B8" s="71">
        <f>'Cena implementace+PAP'!E10</f>
        <v>0</v>
      </c>
      <c r="C8" s="65">
        <f>0.21*B8</f>
        <v>0</v>
      </c>
      <c r="D8" s="72">
        <f>B8+C8</f>
        <v>0</v>
      </c>
    </row>
    <row r="9" spans="1:4" ht="30" customHeight="1">
      <c r="A9" s="70" t="s">
        <v>9</v>
      </c>
      <c r="B9" s="71">
        <f>'Cena implementace+PAP'!F10</f>
        <v>0</v>
      </c>
      <c r="C9" s="65">
        <f>0.21*B9</f>
        <v>0</v>
      </c>
      <c r="D9" s="72">
        <f>B9+C9</f>
        <v>0</v>
      </c>
    </row>
    <row r="10" spans="1:4" ht="29">
      <c r="A10" s="73" t="s">
        <v>10</v>
      </c>
      <c r="B10" s="74">
        <f>B12+B11</f>
        <v>0</v>
      </c>
      <c r="C10" s="65">
        <f aca="true" t="shared" si="0" ref="C10:C14">0.21*B10</f>
        <v>0</v>
      </c>
      <c r="D10" s="72">
        <f aca="true" t="shared" si="1" ref="D10:D14">B10+C10</f>
        <v>0</v>
      </c>
    </row>
    <row r="11" spans="1:4" ht="15">
      <c r="A11" s="70" t="s">
        <v>11</v>
      </c>
      <c r="B11" s="67">
        <f>'Cena licencí pro IS MACH'!I27</f>
        <v>0</v>
      </c>
      <c r="C11" s="65">
        <f t="shared" si="0"/>
        <v>0</v>
      </c>
      <c r="D11" s="72">
        <f t="shared" si="1"/>
        <v>0</v>
      </c>
    </row>
    <row r="12" spans="1:4" ht="31.5" customHeight="1">
      <c r="A12" s="70" t="s">
        <v>12</v>
      </c>
      <c r="B12" s="71">
        <f>'Cena Služeb provozu'!K26</f>
        <v>0</v>
      </c>
      <c r="C12" s="65">
        <f t="shared" si="0"/>
        <v>0</v>
      </c>
      <c r="D12" s="72">
        <f t="shared" si="1"/>
        <v>0</v>
      </c>
    </row>
    <row r="13" spans="1:4" ht="30.75" customHeight="1">
      <c r="A13" s="75" t="s">
        <v>13</v>
      </c>
      <c r="B13" s="74">
        <f>'Cena Služeb rozvoje'!E3</f>
        <v>0</v>
      </c>
      <c r="C13" s="65">
        <f t="shared" si="0"/>
        <v>0</v>
      </c>
      <c r="D13" s="72">
        <f t="shared" si="1"/>
        <v>0</v>
      </c>
    </row>
    <row r="14" spans="1:4" ht="30.75" customHeight="1" thickBot="1">
      <c r="A14" s="76" t="s">
        <v>14</v>
      </c>
      <c r="B14" s="77">
        <f>'Cena Exitu'!F5</f>
        <v>0</v>
      </c>
      <c r="C14" s="65">
        <f t="shared" si="0"/>
        <v>0</v>
      </c>
      <c r="D14" s="72">
        <f t="shared" si="1"/>
        <v>0</v>
      </c>
    </row>
    <row r="15" spans="1:4" ht="15" thickBot="1">
      <c r="A15" s="78" t="s">
        <v>15</v>
      </c>
      <c r="B15" s="79">
        <f>SUM(B6+B10+B13+B14)</f>
        <v>0</v>
      </c>
      <c r="C15" s="80">
        <f>SUM(C6+C10+C13+C14)</f>
        <v>0</v>
      </c>
      <c r="D15" s="80">
        <f>SUM(D6+D10+D13+D14)</f>
        <v>0</v>
      </c>
    </row>
    <row r="18" spans="1:4" ht="15">
      <c r="A18" s="214"/>
      <c r="B18" s="214"/>
      <c r="C18" s="214"/>
      <c r="D18" s="214"/>
    </row>
  </sheetData>
  <mergeCells count="4">
    <mergeCell ref="A4:D4"/>
    <mergeCell ref="A1:D1"/>
    <mergeCell ref="A2:D2"/>
    <mergeCell ref="A18:D18"/>
  </mergeCells>
  <printOptions/>
  <pageMargins left="0.7" right="0.7" top="0.787401575" bottom="0.7874015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zoomScale="85" zoomScaleNormal="85" workbookViewId="0" topLeftCell="C1">
      <selection activeCell="J3" sqref="J3"/>
    </sheetView>
  </sheetViews>
  <sheetFormatPr defaultColWidth="9.140625" defaultRowHeight="15"/>
  <cols>
    <col min="1" max="1" width="58.140625" style="0" bestFit="1" customWidth="1"/>
    <col min="2" max="2" width="31.421875" style="0" customWidth="1"/>
    <col min="3" max="4" width="26.8515625" style="0" customWidth="1"/>
    <col min="5" max="5" width="9.140625" style="2" bestFit="1" customWidth="1"/>
    <col min="6" max="7" width="18.57421875" style="0" customWidth="1"/>
    <col min="8" max="9" width="18.00390625" style="0" customWidth="1"/>
    <col min="10" max="11" width="18.57421875" style="0" customWidth="1"/>
    <col min="12" max="12" width="16.421875" style="0" bestFit="1" customWidth="1"/>
  </cols>
  <sheetData>
    <row r="1" spans="1:12" ht="87.5" thickBot="1">
      <c r="A1" s="81" t="s">
        <v>16</v>
      </c>
      <c r="B1" s="82" t="s">
        <v>17</v>
      </c>
      <c r="C1" s="82" t="s">
        <v>18</v>
      </c>
      <c r="D1" s="82" t="s">
        <v>19</v>
      </c>
      <c r="E1" s="83" t="s">
        <v>20</v>
      </c>
      <c r="F1" s="82" t="s">
        <v>21</v>
      </c>
      <c r="G1" s="82" t="s">
        <v>22</v>
      </c>
      <c r="H1" s="82" t="s">
        <v>23</v>
      </c>
      <c r="I1" s="82" t="s">
        <v>24</v>
      </c>
      <c r="J1" s="82" t="s">
        <v>25</v>
      </c>
      <c r="K1" s="82" t="s">
        <v>26</v>
      </c>
      <c r="L1" s="84" t="s">
        <v>27</v>
      </c>
    </row>
    <row r="2" spans="1:12" ht="15.75" customHeight="1" thickBot="1">
      <c r="A2" s="215" t="s">
        <v>28</v>
      </c>
      <c r="B2" s="216"/>
      <c r="C2" s="216"/>
      <c r="D2" s="216"/>
      <c r="E2" s="216"/>
      <c r="F2" s="216"/>
      <c r="G2" s="216"/>
      <c r="H2" s="216"/>
      <c r="I2" s="216"/>
      <c r="J2" s="216"/>
      <c r="K2" s="216"/>
      <c r="L2" s="217"/>
    </row>
    <row r="3" spans="1:12" ht="15">
      <c r="A3" s="85" t="s">
        <v>29</v>
      </c>
      <c r="B3" s="86"/>
      <c r="C3" s="86"/>
      <c r="D3" s="86"/>
      <c r="E3" s="87"/>
      <c r="F3" s="88"/>
      <c r="G3" s="6">
        <f>E3*F3</f>
        <v>0</v>
      </c>
      <c r="H3" s="88"/>
      <c r="I3" s="6">
        <f>29.5*H3</f>
        <v>0</v>
      </c>
      <c r="J3" s="6">
        <f>(E3*F3)+I3</f>
        <v>0</v>
      </c>
      <c r="K3" s="6">
        <f>0.21*J3</f>
        <v>0</v>
      </c>
      <c r="L3" s="10">
        <f>1.21*J3</f>
        <v>0</v>
      </c>
    </row>
    <row r="4" spans="1:12" ht="15">
      <c r="A4" s="85" t="s">
        <v>29</v>
      </c>
      <c r="B4" s="89"/>
      <c r="C4" s="89"/>
      <c r="D4" s="89"/>
      <c r="E4" s="90"/>
      <c r="F4" s="91"/>
      <c r="G4" s="92">
        <f>E4*F4</f>
        <v>0</v>
      </c>
      <c r="H4" s="91"/>
      <c r="I4" s="6">
        <f>29.5*H4</f>
        <v>0</v>
      </c>
      <c r="J4" s="6">
        <f aca="true" t="shared" si="0" ref="J4:J26">(E4*F4)+I4</f>
        <v>0</v>
      </c>
      <c r="K4" s="6">
        <f>0.21*J4</f>
        <v>0</v>
      </c>
      <c r="L4" s="10">
        <f>1.21*J4</f>
        <v>0</v>
      </c>
    </row>
    <row r="5" spans="1:12" ht="15">
      <c r="A5" s="85" t="s">
        <v>29</v>
      </c>
      <c r="B5" s="89"/>
      <c r="C5" s="89"/>
      <c r="D5" s="89"/>
      <c r="E5" s="90"/>
      <c r="F5" s="91"/>
      <c r="G5" s="92">
        <f aca="true" t="shared" si="1" ref="G5:G26">E5*F5</f>
        <v>0</v>
      </c>
      <c r="H5" s="91"/>
      <c r="I5" s="6">
        <f aca="true" t="shared" si="2" ref="I5:I26">29.5*H5</f>
        <v>0</v>
      </c>
      <c r="J5" s="6">
        <f t="shared" si="0"/>
        <v>0</v>
      </c>
      <c r="K5" s="6">
        <f>0.21*J5</f>
        <v>0</v>
      </c>
      <c r="L5" s="10">
        <f>1.21*J5</f>
        <v>0</v>
      </c>
    </row>
    <row r="6" spans="1:12" ht="15">
      <c r="A6" s="85" t="s">
        <v>29</v>
      </c>
      <c r="B6" s="89"/>
      <c r="C6" s="89"/>
      <c r="D6" s="89"/>
      <c r="E6" s="90"/>
      <c r="F6" s="91"/>
      <c r="G6" s="92">
        <f t="shared" si="1"/>
        <v>0</v>
      </c>
      <c r="H6" s="91"/>
      <c r="I6" s="6">
        <f t="shared" si="2"/>
        <v>0</v>
      </c>
      <c r="J6" s="6">
        <f t="shared" si="0"/>
        <v>0</v>
      </c>
      <c r="K6" s="6">
        <f>0.21*J6</f>
        <v>0</v>
      </c>
      <c r="L6" s="10">
        <f>1.21*J6</f>
        <v>0</v>
      </c>
    </row>
    <row r="7" spans="1:12" ht="15">
      <c r="A7" s="85" t="s">
        <v>29</v>
      </c>
      <c r="B7" s="89"/>
      <c r="C7" s="89"/>
      <c r="D7" s="89"/>
      <c r="E7" s="90"/>
      <c r="F7" s="91"/>
      <c r="G7" s="92">
        <f t="shared" si="1"/>
        <v>0</v>
      </c>
      <c r="H7" s="91"/>
      <c r="I7" s="6">
        <f t="shared" si="2"/>
        <v>0</v>
      </c>
      <c r="J7" s="6">
        <f t="shared" si="0"/>
        <v>0</v>
      </c>
      <c r="K7" s="6">
        <f>0.21*J7</f>
        <v>0</v>
      </c>
      <c r="L7" s="10">
        <f>1.21*J7</f>
        <v>0</v>
      </c>
    </row>
    <row r="8" spans="1:12" ht="15">
      <c r="A8" s="85" t="s">
        <v>29</v>
      </c>
      <c r="B8" s="89"/>
      <c r="C8" s="89"/>
      <c r="D8" s="89"/>
      <c r="E8" s="90"/>
      <c r="F8" s="91"/>
      <c r="G8" s="92">
        <f t="shared" si="1"/>
        <v>0</v>
      </c>
      <c r="H8" s="91"/>
      <c r="I8" s="6">
        <f t="shared" si="2"/>
        <v>0</v>
      </c>
      <c r="J8" s="6">
        <f t="shared" si="0"/>
        <v>0</v>
      </c>
      <c r="K8" s="6">
        <f aca="true" t="shared" si="3" ref="K8:K26">0.21*J8</f>
        <v>0</v>
      </c>
      <c r="L8" s="10">
        <f aca="true" t="shared" si="4" ref="L8:L26">1.21*J8</f>
        <v>0</v>
      </c>
    </row>
    <row r="9" spans="1:12" ht="15">
      <c r="A9" s="85" t="s">
        <v>29</v>
      </c>
      <c r="B9" s="89"/>
      <c r="C9" s="89"/>
      <c r="D9" s="89"/>
      <c r="E9" s="90"/>
      <c r="F9" s="91"/>
      <c r="G9" s="92">
        <f t="shared" si="1"/>
        <v>0</v>
      </c>
      <c r="H9" s="91"/>
      <c r="I9" s="6">
        <f t="shared" si="2"/>
        <v>0</v>
      </c>
      <c r="J9" s="6">
        <f t="shared" si="0"/>
        <v>0</v>
      </c>
      <c r="K9" s="6">
        <f t="shared" si="3"/>
        <v>0</v>
      </c>
      <c r="L9" s="10">
        <f t="shared" si="4"/>
        <v>0</v>
      </c>
    </row>
    <row r="10" spans="1:12" ht="15">
      <c r="A10" s="85" t="s">
        <v>29</v>
      </c>
      <c r="B10" s="89"/>
      <c r="C10" s="89"/>
      <c r="D10" s="89"/>
      <c r="E10" s="90"/>
      <c r="F10" s="91"/>
      <c r="G10" s="92">
        <f t="shared" si="1"/>
        <v>0</v>
      </c>
      <c r="H10" s="91"/>
      <c r="I10" s="6">
        <f t="shared" si="2"/>
        <v>0</v>
      </c>
      <c r="J10" s="6">
        <f t="shared" si="0"/>
        <v>0</v>
      </c>
      <c r="K10" s="6">
        <f t="shared" si="3"/>
        <v>0</v>
      </c>
      <c r="L10" s="10">
        <f t="shared" si="4"/>
        <v>0</v>
      </c>
    </row>
    <row r="11" spans="1:12" ht="15">
      <c r="A11" s="85" t="s">
        <v>29</v>
      </c>
      <c r="B11" s="89"/>
      <c r="C11" s="89"/>
      <c r="D11" s="89"/>
      <c r="E11" s="90"/>
      <c r="F11" s="91"/>
      <c r="G11" s="92">
        <f t="shared" si="1"/>
        <v>0</v>
      </c>
      <c r="H11" s="91"/>
      <c r="I11" s="6">
        <f t="shared" si="2"/>
        <v>0</v>
      </c>
      <c r="J11" s="6">
        <f t="shared" si="0"/>
        <v>0</v>
      </c>
      <c r="K11" s="6">
        <f t="shared" si="3"/>
        <v>0</v>
      </c>
      <c r="L11" s="10">
        <f t="shared" si="4"/>
        <v>0</v>
      </c>
    </row>
    <row r="12" spans="1:12" ht="15">
      <c r="A12" s="85" t="s">
        <v>29</v>
      </c>
      <c r="B12" s="89"/>
      <c r="C12" s="89"/>
      <c r="D12" s="89"/>
      <c r="E12" s="90"/>
      <c r="F12" s="91"/>
      <c r="G12" s="92">
        <f t="shared" si="1"/>
        <v>0</v>
      </c>
      <c r="H12" s="91"/>
      <c r="I12" s="6">
        <f t="shared" si="2"/>
        <v>0</v>
      </c>
      <c r="J12" s="6">
        <f t="shared" si="0"/>
        <v>0</v>
      </c>
      <c r="K12" s="6">
        <f t="shared" si="3"/>
        <v>0</v>
      </c>
      <c r="L12" s="10">
        <f t="shared" si="4"/>
        <v>0</v>
      </c>
    </row>
    <row r="13" spans="1:12" ht="15">
      <c r="A13" s="85" t="s">
        <v>29</v>
      </c>
      <c r="B13" s="89"/>
      <c r="C13" s="89"/>
      <c r="D13" s="89"/>
      <c r="E13" s="90"/>
      <c r="F13" s="91"/>
      <c r="G13" s="92">
        <f t="shared" si="1"/>
        <v>0</v>
      </c>
      <c r="H13" s="91"/>
      <c r="I13" s="6">
        <f t="shared" si="2"/>
        <v>0</v>
      </c>
      <c r="J13" s="6">
        <f t="shared" si="0"/>
        <v>0</v>
      </c>
      <c r="K13" s="6">
        <f t="shared" si="3"/>
        <v>0</v>
      </c>
      <c r="L13" s="10">
        <f t="shared" si="4"/>
        <v>0</v>
      </c>
    </row>
    <row r="14" spans="1:12" ht="15">
      <c r="A14" s="85" t="s">
        <v>29</v>
      </c>
      <c r="B14" s="89"/>
      <c r="C14" s="89"/>
      <c r="D14" s="89"/>
      <c r="E14" s="90"/>
      <c r="F14" s="91"/>
      <c r="G14" s="92">
        <f t="shared" si="1"/>
        <v>0</v>
      </c>
      <c r="H14" s="91"/>
      <c r="I14" s="6">
        <f t="shared" si="2"/>
        <v>0</v>
      </c>
      <c r="J14" s="6">
        <f t="shared" si="0"/>
        <v>0</v>
      </c>
      <c r="K14" s="6">
        <f t="shared" si="3"/>
        <v>0</v>
      </c>
      <c r="L14" s="10">
        <f t="shared" si="4"/>
        <v>0</v>
      </c>
    </row>
    <row r="15" spans="1:12" ht="15">
      <c r="A15" s="85" t="s">
        <v>29</v>
      </c>
      <c r="B15" s="89"/>
      <c r="C15" s="89"/>
      <c r="D15" s="89"/>
      <c r="E15" s="90"/>
      <c r="F15" s="91"/>
      <c r="G15" s="92">
        <f t="shared" si="1"/>
        <v>0</v>
      </c>
      <c r="H15" s="91"/>
      <c r="I15" s="6">
        <f t="shared" si="2"/>
        <v>0</v>
      </c>
      <c r="J15" s="6">
        <f t="shared" si="0"/>
        <v>0</v>
      </c>
      <c r="K15" s="6">
        <f t="shared" si="3"/>
        <v>0</v>
      </c>
      <c r="L15" s="10">
        <f t="shared" si="4"/>
        <v>0</v>
      </c>
    </row>
    <row r="16" spans="1:12" ht="15">
      <c r="A16" s="85" t="s">
        <v>29</v>
      </c>
      <c r="B16" s="89"/>
      <c r="C16" s="89"/>
      <c r="D16" s="89"/>
      <c r="E16" s="90"/>
      <c r="F16" s="91"/>
      <c r="G16" s="92">
        <f t="shared" si="1"/>
        <v>0</v>
      </c>
      <c r="H16" s="91"/>
      <c r="I16" s="6">
        <f t="shared" si="2"/>
        <v>0</v>
      </c>
      <c r="J16" s="6">
        <f t="shared" si="0"/>
        <v>0</v>
      </c>
      <c r="K16" s="6">
        <f t="shared" si="3"/>
        <v>0</v>
      </c>
      <c r="L16" s="10">
        <f t="shared" si="4"/>
        <v>0</v>
      </c>
    </row>
    <row r="17" spans="1:12" ht="15">
      <c r="A17" s="85" t="s">
        <v>29</v>
      </c>
      <c r="B17" s="89"/>
      <c r="C17" s="89"/>
      <c r="D17" s="89"/>
      <c r="E17" s="90"/>
      <c r="F17" s="91"/>
      <c r="G17" s="92">
        <f t="shared" si="1"/>
        <v>0</v>
      </c>
      <c r="H17" s="91"/>
      <c r="I17" s="6">
        <f t="shared" si="2"/>
        <v>0</v>
      </c>
      <c r="J17" s="6">
        <f t="shared" si="0"/>
        <v>0</v>
      </c>
      <c r="K17" s="6">
        <f t="shared" si="3"/>
        <v>0</v>
      </c>
      <c r="L17" s="10">
        <f t="shared" si="4"/>
        <v>0</v>
      </c>
    </row>
    <row r="18" spans="1:12" ht="15">
      <c r="A18" s="85" t="s">
        <v>29</v>
      </c>
      <c r="B18" s="89"/>
      <c r="C18" s="89"/>
      <c r="D18" s="89"/>
      <c r="E18" s="90"/>
      <c r="F18" s="91"/>
      <c r="G18" s="92">
        <f t="shared" si="1"/>
        <v>0</v>
      </c>
      <c r="H18" s="91"/>
      <c r="I18" s="6">
        <f t="shared" si="2"/>
        <v>0</v>
      </c>
      <c r="J18" s="6">
        <f t="shared" si="0"/>
        <v>0</v>
      </c>
      <c r="K18" s="6">
        <f t="shared" si="3"/>
        <v>0</v>
      </c>
      <c r="L18" s="10">
        <f t="shared" si="4"/>
        <v>0</v>
      </c>
    </row>
    <row r="19" spans="1:12" ht="15">
      <c r="A19" s="85" t="s">
        <v>29</v>
      </c>
      <c r="B19" s="89"/>
      <c r="C19" s="89"/>
      <c r="D19" s="89"/>
      <c r="E19" s="90"/>
      <c r="F19" s="91"/>
      <c r="G19" s="92">
        <f t="shared" si="1"/>
        <v>0</v>
      </c>
      <c r="H19" s="91"/>
      <c r="I19" s="6">
        <f t="shared" si="2"/>
        <v>0</v>
      </c>
      <c r="J19" s="6">
        <f t="shared" si="0"/>
        <v>0</v>
      </c>
      <c r="K19" s="6">
        <f t="shared" si="3"/>
        <v>0</v>
      </c>
      <c r="L19" s="10">
        <f t="shared" si="4"/>
        <v>0</v>
      </c>
    </row>
    <row r="20" spans="1:12" ht="15">
      <c r="A20" s="85" t="s">
        <v>29</v>
      </c>
      <c r="B20" s="89"/>
      <c r="C20" s="89"/>
      <c r="D20" s="89"/>
      <c r="E20" s="90"/>
      <c r="F20" s="91"/>
      <c r="G20" s="92">
        <f t="shared" si="1"/>
        <v>0</v>
      </c>
      <c r="H20" s="91"/>
      <c r="I20" s="6">
        <f t="shared" si="2"/>
        <v>0</v>
      </c>
      <c r="J20" s="6">
        <f t="shared" si="0"/>
        <v>0</v>
      </c>
      <c r="K20" s="6">
        <f t="shared" si="3"/>
        <v>0</v>
      </c>
      <c r="L20" s="10">
        <f t="shared" si="4"/>
        <v>0</v>
      </c>
    </row>
    <row r="21" spans="1:12" ht="15">
      <c r="A21" s="85" t="s">
        <v>29</v>
      </c>
      <c r="B21" s="89"/>
      <c r="C21" s="89"/>
      <c r="D21" s="89"/>
      <c r="E21" s="90"/>
      <c r="F21" s="91"/>
      <c r="G21" s="92">
        <f t="shared" si="1"/>
        <v>0</v>
      </c>
      <c r="H21" s="91"/>
      <c r="I21" s="6">
        <f t="shared" si="2"/>
        <v>0</v>
      </c>
      <c r="J21" s="6">
        <f t="shared" si="0"/>
        <v>0</v>
      </c>
      <c r="K21" s="6">
        <f t="shared" si="3"/>
        <v>0</v>
      </c>
      <c r="L21" s="10">
        <f t="shared" si="4"/>
        <v>0</v>
      </c>
    </row>
    <row r="22" spans="1:12" ht="15">
      <c r="A22" s="85" t="s">
        <v>29</v>
      </c>
      <c r="B22" s="89"/>
      <c r="C22" s="89"/>
      <c r="D22" s="89"/>
      <c r="E22" s="90"/>
      <c r="F22" s="91"/>
      <c r="G22" s="92">
        <f t="shared" si="1"/>
        <v>0</v>
      </c>
      <c r="H22" s="91"/>
      <c r="I22" s="6">
        <f t="shared" si="2"/>
        <v>0</v>
      </c>
      <c r="J22" s="6">
        <f t="shared" si="0"/>
        <v>0</v>
      </c>
      <c r="K22" s="6">
        <f t="shared" si="3"/>
        <v>0</v>
      </c>
      <c r="L22" s="10">
        <f t="shared" si="4"/>
        <v>0</v>
      </c>
    </row>
    <row r="23" spans="1:12" ht="15">
      <c r="A23" s="85" t="s">
        <v>29</v>
      </c>
      <c r="B23" s="89"/>
      <c r="C23" s="89"/>
      <c r="D23" s="89"/>
      <c r="E23" s="90"/>
      <c r="F23" s="91"/>
      <c r="G23" s="92">
        <f t="shared" si="1"/>
        <v>0</v>
      </c>
      <c r="H23" s="91"/>
      <c r="I23" s="6">
        <f t="shared" si="2"/>
        <v>0</v>
      </c>
      <c r="J23" s="6">
        <f t="shared" si="0"/>
        <v>0</v>
      </c>
      <c r="K23" s="6">
        <f t="shared" si="3"/>
        <v>0</v>
      </c>
      <c r="L23" s="10">
        <f t="shared" si="4"/>
        <v>0</v>
      </c>
    </row>
    <row r="24" spans="1:12" ht="15">
      <c r="A24" s="85" t="s">
        <v>29</v>
      </c>
      <c r="B24" s="89"/>
      <c r="C24" s="89"/>
      <c r="D24" s="89"/>
      <c r="E24" s="90"/>
      <c r="F24" s="91"/>
      <c r="G24" s="92">
        <f t="shared" si="1"/>
        <v>0</v>
      </c>
      <c r="H24" s="91"/>
      <c r="I24" s="6">
        <f t="shared" si="2"/>
        <v>0</v>
      </c>
      <c r="J24" s="6">
        <f t="shared" si="0"/>
        <v>0</v>
      </c>
      <c r="K24" s="6">
        <f t="shared" si="3"/>
        <v>0</v>
      </c>
      <c r="L24" s="10">
        <f t="shared" si="4"/>
        <v>0</v>
      </c>
    </row>
    <row r="25" spans="1:12" ht="15">
      <c r="A25" s="85" t="s">
        <v>29</v>
      </c>
      <c r="B25" s="89"/>
      <c r="C25" s="89"/>
      <c r="D25" s="89"/>
      <c r="E25" s="90"/>
      <c r="F25" s="91"/>
      <c r="G25" s="92">
        <f t="shared" si="1"/>
        <v>0</v>
      </c>
      <c r="H25" s="91"/>
      <c r="I25" s="6">
        <f t="shared" si="2"/>
        <v>0</v>
      </c>
      <c r="J25" s="6">
        <f t="shared" si="0"/>
        <v>0</v>
      </c>
      <c r="K25" s="6">
        <f t="shared" si="3"/>
        <v>0</v>
      </c>
      <c r="L25" s="10">
        <f t="shared" si="4"/>
        <v>0</v>
      </c>
    </row>
    <row r="26" spans="1:12" ht="15" thickBot="1">
      <c r="A26" s="85" t="s">
        <v>29</v>
      </c>
      <c r="B26" s="89"/>
      <c r="C26" s="89"/>
      <c r="D26" s="89"/>
      <c r="E26" s="90"/>
      <c r="F26" s="91"/>
      <c r="G26" s="92">
        <f t="shared" si="1"/>
        <v>0</v>
      </c>
      <c r="H26" s="91"/>
      <c r="I26" s="6">
        <f t="shared" si="2"/>
        <v>0</v>
      </c>
      <c r="J26" s="6">
        <f t="shared" si="0"/>
        <v>0</v>
      </c>
      <c r="K26" s="6">
        <f t="shared" si="3"/>
        <v>0</v>
      </c>
      <c r="L26" s="10">
        <f t="shared" si="4"/>
        <v>0</v>
      </c>
    </row>
    <row r="27" spans="1:12" ht="30" customHeight="1" thickBot="1">
      <c r="A27" s="218" t="s">
        <v>30</v>
      </c>
      <c r="B27" s="219"/>
      <c r="C27" s="219"/>
      <c r="D27" s="219"/>
      <c r="E27" s="219"/>
      <c r="F27" s="220"/>
      <c r="G27" s="93">
        <f aca="true" t="shared" si="5" ref="G27:L27">SUM(G3:G26)</f>
        <v>0</v>
      </c>
      <c r="H27" s="94">
        <f t="shared" si="5"/>
        <v>0</v>
      </c>
      <c r="I27" s="93">
        <f t="shared" si="5"/>
        <v>0</v>
      </c>
      <c r="J27" s="94">
        <f t="shared" si="5"/>
        <v>0</v>
      </c>
      <c r="K27" s="94">
        <f t="shared" si="5"/>
        <v>0</v>
      </c>
      <c r="L27" s="95">
        <f t="shared" si="5"/>
        <v>0</v>
      </c>
    </row>
    <row r="29" ht="15">
      <c r="A29" s="7" t="s">
        <v>31</v>
      </c>
    </row>
    <row r="30" spans="1:2" ht="15" thickBot="1">
      <c r="A30" s="3"/>
      <c r="B30" s="23"/>
    </row>
    <row r="31" ht="29.5" thickBot="1">
      <c r="A31" s="13" t="s">
        <v>32</v>
      </c>
    </row>
  </sheetData>
  <mergeCells count="2">
    <mergeCell ref="A2:L2"/>
    <mergeCell ref="A27:F27"/>
  </mergeCells>
  <printOptions/>
  <pageMargins left="0.7" right="0.7" top="0.787401575" bottom="0.787401575" header="0.3" footer="0.3"/>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
  <sheetViews>
    <sheetView workbookViewId="0" topLeftCell="A1">
      <selection activeCell="B9" sqref="B9"/>
    </sheetView>
  </sheetViews>
  <sheetFormatPr defaultColWidth="9.140625" defaultRowHeight="15"/>
  <cols>
    <col min="1" max="1" width="57.57421875" style="0" customWidth="1"/>
    <col min="2" max="4" width="31.140625" style="0" customWidth="1"/>
    <col min="5" max="5" width="25.00390625" style="0" customWidth="1"/>
    <col min="6" max="6" width="21.421875" style="0" customWidth="1"/>
    <col min="7" max="7" width="18.00390625" style="0" customWidth="1"/>
    <col min="8" max="8" width="17.57421875" style="0" customWidth="1"/>
  </cols>
  <sheetData>
    <row r="1" spans="1:8" ht="73" thickBot="1">
      <c r="A1" s="24" t="s">
        <v>33</v>
      </c>
      <c r="B1" s="25" t="s">
        <v>34</v>
      </c>
      <c r="C1" s="25" t="s">
        <v>35</v>
      </c>
      <c r="D1" s="25" t="s">
        <v>36</v>
      </c>
      <c r="E1" s="25" t="s">
        <v>37</v>
      </c>
      <c r="F1" s="25" t="s">
        <v>38</v>
      </c>
      <c r="G1" s="25" t="s">
        <v>26</v>
      </c>
      <c r="H1" s="96" t="s">
        <v>39</v>
      </c>
    </row>
    <row r="2" spans="1:8" ht="15" thickBot="1">
      <c r="A2" s="169" t="s">
        <v>40</v>
      </c>
      <c r="B2" s="170"/>
      <c r="C2" s="171"/>
      <c r="D2" s="170"/>
      <c r="E2" s="172">
        <f>E3+E6</f>
        <v>0</v>
      </c>
      <c r="F2" s="172"/>
      <c r="G2" s="172">
        <f aca="true" t="shared" si="0" ref="G2:G6">0.21*E2</f>
        <v>0</v>
      </c>
      <c r="H2" s="173">
        <f aca="true" t="shared" si="1" ref="H2:H6">E2+G2</f>
        <v>0</v>
      </c>
    </row>
    <row r="3" spans="1:8" ht="29">
      <c r="A3" s="174" t="s">
        <v>41</v>
      </c>
      <c r="B3" s="195"/>
      <c r="C3" s="196">
        <f>C4+C5</f>
        <v>0</v>
      </c>
      <c r="D3" s="175"/>
      <c r="E3" s="176">
        <f>C3</f>
        <v>0</v>
      </c>
      <c r="F3" s="176"/>
      <c r="G3" s="176">
        <f t="shared" si="0"/>
        <v>0</v>
      </c>
      <c r="H3" s="177">
        <f t="shared" si="1"/>
        <v>0</v>
      </c>
    </row>
    <row r="4" spans="1:8" ht="15">
      <c r="A4" s="178" t="s">
        <v>42</v>
      </c>
      <c r="B4" s="197"/>
      <c r="C4" s="198"/>
      <c r="D4" s="179"/>
      <c r="E4" s="106"/>
      <c r="F4" s="106"/>
      <c r="G4" s="106"/>
      <c r="H4" s="107"/>
    </row>
    <row r="5" spans="1:8" ht="15">
      <c r="A5" s="178" t="s">
        <v>43</v>
      </c>
      <c r="B5" s="197"/>
      <c r="C5" s="198"/>
      <c r="D5" s="179"/>
      <c r="E5" s="106"/>
      <c r="F5" s="106"/>
      <c r="G5" s="106"/>
      <c r="H5" s="107"/>
    </row>
    <row r="6" spans="1:8" ht="29">
      <c r="A6" s="180" t="s">
        <v>44</v>
      </c>
      <c r="B6" s="199"/>
      <c r="C6" s="196">
        <f>C7+C8</f>
        <v>0</v>
      </c>
      <c r="D6" s="181"/>
      <c r="E6" s="106">
        <f>C6</f>
        <v>0</v>
      </c>
      <c r="F6" s="106"/>
      <c r="G6" s="106">
        <f t="shared" si="0"/>
        <v>0</v>
      </c>
      <c r="H6" s="107">
        <f t="shared" si="1"/>
        <v>0</v>
      </c>
    </row>
    <row r="7" spans="1:8" ht="29">
      <c r="A7" s="208" t="s">
        <v>45</v>
      </c>
      <c r="B7" s="197"/>
      <c r="C7" s="198"/>
      <c r="D7" s="179"/>
      <c r="E7" s="106"/>
      <c r="F7" s="106"/>
      <c r="G7" s="106"/>
      <c r="H7" s="107"/>
    </row>
    <row r="8" spans="1:8" ht="29.5" thickBot="1">
      <c r="A8" s="208" t="s">
        <v>46</v>
      </c>
      <c r="B8" s="197"/>
      <c r="C8" s="198"/>
      <c r="D8" s="179"/>
      <c r="E8" s="106"/>
      <c r="F8" s="106"/>
      <c r="G8" s="106"/>
      <c r="H8" s="107"/>
    </row>
    <row r="9" spans="1:8" ht="15" thickBot="1">
      <c r="A9" s="156" t="s">
        <v>47</v>
      </c>
      <c r="B9" s="182"/>
      <c r="C9" s="160"/>
      <c r="D9" s="201">
        <v>18.5</v>
      </c>
      <c r="E9" s="160"/>
      <c r="F9" s="160">
        <f>D9*B9</f>
        <v>0</v>
      </c>
      <c r="G9" s="42">
        <f>0.21*F9</f>
        <v>0</v>
      </c>
      <c r="H9" s="43">
        <f>F9+G9</f>
        <v>0</v>
      </c>
    </row>
    <row r="10" spans="1:8" ht="15" thickBot="1">
      <c r="A10" s="183" t="s">
        <v>48</v>
      </c>
      <c r="B10" s="184"/>
      <c r="C10" s="185"/>
      <c r="D10" s="184"/>
      <c r="E10" s="186">
        <f>E2</f>
        <v>0</v>
      </c>
      <c r="F10" s="186">
        <f>F9</f>
        <v>0</v>
      </c>
      <c r="G10" s="187">
        <f>0.21*E10+0.21*F9</f>
        <v>0</v>
      </c>
      <c r="H10" s="188">
        <f>H2+H9</f>
        <v>0</v>
      </c>
    </row>
    <row r="12" ht="15">
      <c r="A12" s="7" t="s">
        <v>31</v>
      </c>
    </row>
    <row r="13" ht="15" thickBot="1">
      <c r="A13" s="3"/>
    </row>
    <row r="14" ht="29.5" thickBot="1">
      <c r="A14" s="13" t="s">
        <v>49</v>
      </c>
    </row>
    <row r="16" ht="15">
      <c r="A16" s="189" t="s">
        <v>50</v>
      </c>
    </row>
    <row r="19" ht="15">
      <c r="B19" s="21"/>
    </row>
  </sheetData>
  <dataValidations count="1">
    <dataValidation type="whole" operator="lessThanOrEqual" allowBlank="1" showInputMessage="1" showErrorMessage="1" sqref="E9:F9">
      <formula1>0.7*G10</formula1>
    </dataValidation>
  </dataValidations>
  <printOptions/>
  <pageMargins left="0.7" right="0.7" top="0.787401575" bottom="0.787401575" header="0.3" footer="0.3"/>
  <pageSetup fitToHeight="1" fitToWidth="1" horizontalDpi="600" verticalDpi="600" orientation="landscape" paperSize="9" scale="56" r:id="rId1"/>
  <ignoredErrors>
    <ignoredError sqref="G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workbookViewId="0" topLeftCell="A3">
      <selection activeCell="A6" sqref="A6"/>
    </sheetView>
  </sheetViews>
  <sheetFormatPr defaultColWidth="9.140625" defaultRowHeight="15"/>
  <cols>
    <col min="1" max="1" width="31.57421875" style="3" customWidth="1"/>
    <col min="2" max="9" width="29.421875" style="3" customWidth="1"/>
  </cols>
  <sheetData>
    <row r="1" spans="1:9" ht="44" thickBot="1">
      <c r="A1" s="81"/>
      <c r="B1" s="97" t="s">
        <v>51</v>
      </c>
      <c r="C1" s="98" t="s">
        <v>52</v>
      </c>
      <c r="D1" s="99" t="s">
        <v>53</v>
      </c>
      <c r="E1" s="98" t="s">
        <v>54</v>
      </c>
      <c r="F1" s="99" t="s">
        <v>55</v>
      </c>
      <c r="G1" s="98" t="s">
        <v>56</v>
      </c>
      <c r="H1" s="99" t="s">
        <v>57</v>
      </c>
      <c r="I1" s="98" t="s">
        <v>58</v>
      </c>
    </row>
    <row r="2" spans="1:9" ht="15" thickBot="1">
      <c r="A2" s="19" t="s">
        <v>59</v>
      </c>
      <c r="B2" s="17">
        <f aca="true" t="shared" si="0" ref="B2:I2">SUM(B4:B34)</f>
        <v>0</v>
      </c>
      <c r="C2" s="17">
        <f t="shared" si="0"/>
        <v>0</v>
      </c>
      <c r="D2" s="17">
        <f t="shared" si="0"/>
        <v>0</v>
      </c>
      <c r="E2" s="17">
        <f t="shared" si="0"/>
        <v>0</v>
      </c>
      <c r="F2" s="17">
        <f t="shared" si="0"/>
        <v>0</v>
      </c>
      <c r="G2" s="17">
        <f t="shared" si="0"/>
        <v>0</v>
      </c>
      <c r="H2" s="17">
        <f t="shared" si="0"/>
        <v>0</v>
      </c>
      <c r="I2" s="18">
        <f t="shared" si="0"/>
        <v>0</v>
      </c>
    </row>
    <row r="3" spans="1:9" ht="29">
      <c r="A3" s="14" t="s">
        <v>60</v>
      </c>
      <c r="B3" s="223" t="s">
        <v>61</v>
      </c>
      <c r="C3" s="224"/>
      <c r="D3" s="224"/>
      <c r="E3" s="224"/>
      <c r="F3" s="224"/>
      <c r="G3" s="224"/>
      <c r="H3" s="224"/>
      <c r="I3" s="225"/>
    </row>
    <row r="4" spans="1:9" ht="15">
      <c r="A4" s="15" t="s">
        <v>62</v>
      </c>
      <c r="B4" s="200"/>
      <c r="C4" s="200"/>
      <c r="D4" s="200"/>
      <c r="E4" s="200"/>
      <c r="F4" s="200"/>
      <c r="G4" s="200"/>
      <c r="H4" s="200"/>
      <c r="I4" s="200"/>
    </row>
    <row r="5" spans="1:9" ht="15">
      <c r="A5" s="15" t="s">
        <v>63</v>
      </c>
      <c r="B5" s="200"/>
      <c r="C5" s="200"/>
      <c r="D5" s="200"/>
      <c r="E5" s="200"/>
      <c r="F5" s="200"/>
      <c r="G5" s="200"/>
      <c r="H5" s="200"/>
      <c r="I5" s="200"/>
    </row>
    <row r="6" spans="1:9" ht="15">
      <c r="A6" s="15" t="s">
        <v>64</v>
      </c>
      <c r="B6" s="200"/>
      <c r="C6" s="200"/>
      <c r="D6" s="200"/>
      <c r="E6" s="200"/>
      <c r="F6" s="200"/>
      <c r="G6" s="200"/>
      <c r="H6" s="200"/>
      <c r="I6" s="200"/>
    </row>
    <row r="7" spans="1:9" ht="15">
      <c r="A7" s="16"/>
      <c r="B7" s="200"/>
      <c r="C7" s="200"/>
      <c r="D7" s="200"/>
      <c r="E7" s="200"/>
      <c r="F7" s="200"/>
      <c r="G7" s="200"/>
      <c r="H7" s="200"/>
      <c r="I7" s="200"/>
    </row>
    <row r="8" spans="1:9" ht="15">
      <c r="A8" s="16"/>
      <c r="B8" s="200"/>
      <c r="C8" s="200"/>
      <c r="D8" s="200"/>
      <c r="E8" s="200"/>
      <c r="F8" s="200"/>
      <c r="G8" s="200"/>
      <c r="H8" s="200"/>
      <c r="I8" s="200"/>
    </row>
    <row r="9" spans="1:9" ht="15">
      <c r="A9" s="16"/>
      <c r="B9" s="200"/>
      <c r="C9" s="200"/>
      <c r="D9" s="200"/>
      <c r="E9" s="200"/>
      <c r="F9" s="200"/>
      <c r="G9" s="200"/>
      <c r="H9" s="200"/>
      <c r="I9" s="200"/>
    </row>
    <row r="10" spans="1:9" ht="15">
      <c r="A10" s="16"/>
      <c r="B10" s="200"/>
      <c r="C10" s="200"/>
      <c r="D10" s="200"/>
      <c r="E10" s="200"/>
      <c r="F10" s="200"/>
      <c r="G10" s="200"/>
      <c r="H10" s="200"/>
      <c r="I10" s="200"/>
    </row>
    <row r="11" spans="1:9" ht="15">
      <c r="A11" s="16"/>
      <c r="B11" s="200"/>
      <c r="C11" s="200"/>
      <c r="D11" s="200"/>
      <c r="E11" s="200"/>
      <c r="F11" s="200"/>
      <c r="G11" s="200"/>
      <c r="H11" s="200"/>
      <c r="I11" s="200"/>
    </row>
    <row r="12" spans="1:9" ht="15">
      <c r="A12" s="16"/>
      <c r="B12" s="200"/>
      <c r="C12" s="200"/>
      <c r="D12" s="200"/>
      <c r="E12" s="200"/>
      <c r="F12" s="200"/>
      <c r="G12" s="200"/>
      <c r="H12" s="200"/>
      <c r="I12" s="200"/>
    </row>
    <row r="13" spans="1:9" ht="15">
      <c r="A13" s="16"/>
      <c r="B13" s="200"/>
      <c r="C13" s="200"/>
      <c r="D13" s="200"/>
      <c r="E13" s="200"/>
      <c r="F13" s="200"/>
      <c r="G13" s="200"/>
      <c r="H13" s="200"/>
      <c r="I13" s="200"/>
    </row>
    <row r="14" spans="1:9" ht="15">
      <c r="A14" s="16"/>
      <c r="B14" s="200"/>
      <c r="C14" s="200"/>
      <c r="D14" s="200"/>
      <c r="E14" s="200"/>
      <c r="F14" s="200"/>
      <c r="G14" s="200"/>
      <c r="H14" s="200"/>
      <c r="I14" s="200"/>
    </row>
    <row r="15" spans="1:9" ht="15">
      <c r="A15" s="16"/>
      <c r="B15" s="200"/>
      <c r="C15" s="200"/>
      <c r="D15" s="200"/>
      <c r="E15" s="200"/>
      <c r="F15" s="200"/>
      <c r="G15" s="200"/>
      <c r="H15" s="200"/>
      <c r="I15" s="200"/>
    </row>
    <row r="16" spans="1:9" ht="15">
      <c r="A16" s="16"/>
      <c r="B16" s="200"/>
      <c r="C16" s="200"/>
      <c r="D16" s="200"/>
      <c r="E16" s="200"/>
      <c r="F16" s="200"/>
      <c r="G16" s="200"/>
      <c r="H16" s="200"/>
      <c r="I16" s="200"/>
    </row>
    <row r="17" spans="1:9" ht="15">
      <c r="A17" s="16"/>
      <c r="B17" s="200"/>
      <c r="C17" s="200"/>
      <c r="D17" s="200"/>
      <c r="E17" s="200"/>
      <c r="F17" s="200"/>
      <c r="G17" s="200"/>
      <c r="H17" s="200"/>
      <c r="I17" s="200"/>
    </row>
    <row r="18" spans="1:9" ht="15">
      <c r="A18" s="16"/>
      <c r="B18" s="200"/>
      <c r="C18" s="200"/>
      <c r="D18" s="200"/>
      <c r="E18" s="200"/>
      <c r="F18" s="200"/>
      <c r="G18" s="200"/>
      <c r="H18" s="200"/>
      <c r="I18" s="200"/>
    </row>
    <row r="19" spans="1:9" ht="15">
      <c r="A19" s="16"/>
      <c r="B19" s="200"/>
      <c r="C19" s="200"/>
      <c r="D19" s="200"/>
      <c r="E19" s="200"/>
      <c r="F19" s="200"/>
      <c r="G19" s="200"/>
      <c r="H19" s="200"/>
      <c r="I19" s="200"/>
    </row>
    <row r="20" spans="1:9" ht="15">
      <c r="A20" s="16"/>
      <c r="B20" s="200"/>
      <c r="C20" s="200"/>
      <c r="D20" s="200"/>
      <c r="E20" s="200"/>
      <c r="F20" s="200"/>
      <c r="G20" s="200"/>
      <c r="H20" s="200"/>
      <c r="I20" s="200"/>
    </row>
    <row r="21" spans="1:9" ht="15">
      <c r="A21" s="16"/>
      <c r="B21" s="200"/>
      <c r="C21" s="200"/>
      <c r="D21" s="200"/>
      <c r="E21" s="200"/>
      <c r="F21" s="200"/>
      <c r="G21" s="200"/>
      <c r="H21" s="200"/>
      <c r="I21" s="200"/>
    </row>
    <row r="22" spans="1:9" ht="15">
      <c r="A22" s="16"/>
      <c r="B22" s="200"/>
      <c r="C22" s="200"/>
      <c r="D22" s="200"/>
      <c r="E22" s="200"/>
      <c r="F22" s="200"/>
      <c r="G22" s="200"/>
      <c r="H22" s="200"/>
      <c r="I22" s="200"/>
    </row>
    <row r="23" spans="1:9" ht="15">
      <c r="A23" s="16"/>
      <c r="B23" s="200"/>
      <c r="C23" s="200"/>
      <c r="D23" s="200"/>
      <c r="E23" s="200"/>
      <c r="F23" s="200"/>
      <c r="G23" s="200"/>
      <c r="H23" s="200"/>
      <c r="I23" s="200"/>
    </row>
    <row r="24" spans="1:9" ht="15">
      <c r="A24" s="16"/>
      <c r="B24" s="200"/>
      <c r="C24" s="200"/>
      <c r="D24" s="200"/>
      <c r="E24" s="200"/>
      <c r="F24" s="200"/>
      <c r="G24" s="200"/>
      <c r="H24" s="200"/>
      <c r="I24" s="200"/>
    </row>
    <row r="25" spans="1:9" ht="15">
      <c r="A25" s="16"/>
      <c r="B25" s="200"/>
      <c r="C25" s="200"/>
      <c r="D25" s="200"/>
      <c r="E25" s="200"/>
      <c r="F25" s="200"/>
      <c r="G25" s="200"/>
      <c r="H25" s="200"/>
      <c r="I25" s="200"/>
    </row>
    <row r="26" spans="1:9" ht="15">
      <c r="A26" s="16"/>
      <c r="B26" s="200"/>
      <c r="C26" s="200"/>
      <c r="D26" s="200"/>
      <c r="E26" s="200"/>
      <c r="F26" s="200"/>
      <c r="G26" s="200"/>
      <c r="H26" s="200"/>
      <c r="I26" s="200"/>
    </row>
    <row r="27" spans="1:9" ht="15">
      <c r="A27" s="16"/>
      <c r="B27" s="200"/>
      <c r="C27" s="200"/>
      <c r="D27" s="200"/>
      <c r="E27" s="200"/>
      <c r="F27" s="200"/>
      <c r="G27" s="200"/>
      <c r="H27" s="200"/>
      <c r="I27" s="200"/>
    </row>
    <row r="28" spans="1:9" ht="15">
      <c r="A28" s="16"/>
      <c r="B28" s="200"/>
      <c r="C28" s="200"/>
      <c r="D28" s="200"/>
      <c r="E28" s="200"/>
      <c r="F28" s="200"/>
      <c r="G28" s="200"/>
      <c r="H28" s="200"/>
      <c r="I28" s="200"/>
    </row>
    <row r="29" spans="1:9" ht="15">
      <c r="A29" s="16"/>
      <c r="B29" s="200"/>
      <c r="C29" s="200"/>
      <c r="D29" s="200"/>
      <c r="E29" s="200"/>
      <c r="F29" s="200"/>
      <c r="G29" s="200"/>
      <c r="H29" s="200"/>
      <c r="I29" s="200"/>
    </row>
    <row r="30" spans="1:9" ht="15">
      <c r="A30" s="16"/>
      <c r="B30" s="200"/>
      <c r="C30" s="200"/>
      <c r="D30" s="200"/>
      <c r="E30" s="200"/>
      <c r="F30" s="200"/>
      <c r="G30" s="200"/>
      <c r="H30" s="200"/>
      <c r="I30" s="200"/>
    </row>
    <row r="31" spans="1:9" ht="15.75" customHeight="1">
      <c r="A31" s="16"/>
      <c r="B31" s="200"/>
      <c r="C31" s="200"/>
      <c r="D31" s="200"/>
      <c r="E31" s="200"/>
      <c r="F31" s="200"/>
      <c r="G31" s="200"/>
      <c r="H31" s="200"/>
      <c r="I31" s="200"/>
    </row>
    <row r="32" spans="1:9" ht="15.75" customHeight="1">
      <c r="A32" s="16"/>
      <c r="B32" s="200"/>
      <c r="C32" s="200"/>
      <c r="D32" s="200"/>
      <c r="E32" s="200"/>
      <c r="F32" s="200"/>
      <c r="G32" s="200"/>
      <c r="H32" s="200"/>
      <c r="I32" s="200"/>
    </row>
    <row r="33" spans="1:9" ht="15.75" customHeight="1">
      <c r="A33" s="16"/>
      <c r="B33" s="200"/>
      <c r="C33" s="200"/>
      <c r="D33" s="200"/>
      <c r="E33" s="200"/>
      <c r="F33" s="200"/>
      <c r="G33" s="200"/>
      <c r="H33" s="200"/>
      <c r="I33" s="200"/>
    </row>
    <row r="34" spans="1:9" ht="15" thickBot="1">
      <c r="A34" s="16"/>
      <c r="B34" s="200"/>
      <c r="C34" s="200"/>
      <c r="D34" s="200"/>
      <c r="E34" s="200"/>
      <c r="F34" s="200"/>
      <c r="G34" s="200"/>
      <c r="H34" s="200"/>
      <c r="I34" s="200"/>
    </row>
    <row r="35" spans="1:9" ht="15.75" customHeight="1" thickBot="1">
      <c r="A35" s="221"/>
      <c r="B35" s="222"/>
      <c r="C35" s="12"/>
      <c r="D35" s="12"/>
      <c r="E35" s="12"/>
      <c r="F35" s="12"/>
      <c r="G35" s="8"/>
      <c r="H35" s="8"/>
      <c r="I35" s="9"/>
    </row>
    <row r="36" ht="15" thickBot="1"/>
    <row r="37" spans="2:3" ht="15" thickBot="1">
      <c r="B37" s="226" t="s">
        <v>31</v>
      </c>
      <c r="C37" s="227"/>
    </row>
    <row r="38" ht="15" thickBot="1"/>
    <row r="39" spans="2:3" ht="45.75" customHeight="1" thickBot="1">
      <c r="B39" s="228" t="s">
        <v>49</v>
      </c>
      <c r="C39" s="229"/>
    </row>
  </sheetData>
  <mergeCells count="4">
    <mergeCell ref="A35:B35"/>
    <mergeCell ref="B3:I3"/>
    <mergeCell ref="B37:C37"/>
    <mergeCell ref="B39:C39"/>
  </mergeCells>
  <dataValidations count="1">
    <dataValidation type="whole" operator="lessThanOrEqual" allowBlank="1" showInputMessage="1" showErrorMessage="1" sqref="G43">
      <formula1>0.7*G2</formula1>
    </dataValidation>
  </dataValidations>
  <printOptions/>
  <pageMargins left="0.7" right="0.7" top="0.787401575" bottom="0.787401575" header="0.3" footer="0.3"/>
  <pageSetup fitToHeight="1"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3"/>
  <sheetViews>
    <sheetView workbookViewId="0" topLeftCell="H20">
      <selection activeCell="D5" sqref="D5"/>
    </sheetView>
  </sheetViews>
  <sheetFormatPr defaultColWidth="9.140625" defaultRowHeight="15"/>
  <cols>
    <col min="1" max="1" width="8.8515625" style="3" bestFit="1" customWidth="1"/>
    <col min="2" max="2" width="51.00390625" style="3" customWidth="1"/>
    <col min="3" max="3" width="35.8515625" style="3" customWidth="1"/>
    <col min="4" max="4" width="20.57421875" style="3" customWidth="1"/>
    <col min="5" max="5" width="24.00390625" style="3" customWidth="1"/>
    <col min="6" max="6" width="16.8515625" style="3" customWidth="1"/>
    <col min="7" max="7" width="20.57421875" style="20" customWidth="1"/>
    <col min="8" max="8" width="33.421875" style="20" customWidth="1"/>
    <col min="9" max="9" width="22.57421875" style="20" customWidth="1"/>
    <col min="10" max="10" width="22.57421875" style="3" customWidth="1"/>
    <col min="11" max="11" width="27.140625" style="20" customWidth="1"/>
    <col min="12" max="12" width="16.421875" style="11" bestFit="1" customWidth="1"/>
    <col min="13" max="13" width="25.57421875" style="11" customWidth="1"/>
  </cols>
  <sheetData>
    <row r="1" spans="1:13" ht="43.5">
      <c r="A1" s="24" t="s">
        <v>65</v>
      </c>
      <c r="B1" s="25" t="s">
        <v>66</v>
      </c>
      <c r="C1" s="25" t="s">
        <v>67</v>
      </c>
      <c r="D1" s="25" t="s">
        <v>68</v>
      </c>
      <c r="E1" s="25" t="s">
        <v>69</v>
      </c>
      <c r="F1" s="25" t="s">
        <v>70</v>
      </c>
      <c r="G1" s="26" t="s">
        <v>71</v>
      </c>
      <c r="H1" s="26" t="s">
        <v>72</v>
      </c>
      <c r="I1" s="26" t="s">
        <v>35</v>
      </c>
      <c r="J1" s="25" t="s">
        <v>73</v>
      </c>
      <c r="K1" s="207" t="s">
        <v>74</v>
      </c>
      <c r="L1" s="26" t="s">
        <v>26</v>
      </c>
      <c r="M1" s="206" t="s">
        <v>75</v>
      </c>
    </row>
    <row r="2" spans="1:13" ht="15" thickBot="1">
      <c r="A2" s="100" t="s">
        <v>76</v>
      </c>
      <c r="B2" s="101" t="s">
        <v>77</v>
      </c>
      <c r="C2" s="101"/>
      <c r="D2" s="101"/>
      <c r="E2" s="101"/>
      <c r="F2" s="101"/>
      <c r="G2" s="102"/>
      <c r="H2" s="103"/>
      <c r="I2" s="103"/>
      <c r="J2" s="104"/>
      <c r="K2" s="105"/>
      <c r="L2" s="106"/>
      <c r="M2" s="107"/>
    </row>
    <row r="3" spans="1:13" ht="29.5" thickBot="1">
      <c r="A3" s="108" t="s">
        <v>78</v>
      </c>
      <c r="B3" s="109" t="s">
        <v>79</v>
      </c>
      <c r="C3" s="109" t="s">
        <v>80</v>
      </c>
      <c r="D3" s="109"/>
      <c r="E3" s="109"/>
      <c r="F3" s="109"/>
      <c r="G3" s="110"/>
      <c r="H3" s="111">
        <f>SUM(G4:G12)</f>
        <v>0</v>
      </c>
      <c r="I3" s="112"/>
      <c r="J3" s="204">
        <v>29.5</v>
      </c>
      <c r="K3" s="111">
        <f>(H3/12)*J3</f>
        <v>0</v>
      </c>
      <c r="L3" s="113">
        <f>K3*0.21</f>
        <v>0</v>
      </c>
      <c r="M3" s="114">
        <f>K3+L3</f>
        <v>0</v>
      </c>
    </row>
    <row r="4" spans="1:13" ht="29">
      <c r="A4" s="115" t="s">
        <v>81</v>
      </c>
      <c r="B4" s="116" t="s">
        <v>82</v>
      </c>
      <c r="C4" s="117" t="s">
        <v>83</v>
      </c>
      <c r="D4" s="118">
        <f>'Ceny Aktivit Služeb provozu'!B2</f>
        <v>0</v>
      </c>
      <c r="E4" s="119" t="s">
        <v>84</v>
      </c>
      <c r="F4" s="117">
        <v>12</v>
      </c>
      <c r="G4" s="118">
        <f aca="true" t="shared" si="0" ref="G4:G12">D4*F4</f>
        <v>0</v>
      </c>
      <c r="H4" s="118"/>
      <c r="I4" s="118"/>
      <c r="J4" s="120"/>
      <c r="K4" s="121"/>
      <c r="L4" s="122"/>
      <c r="M4" s="123"/>
    </row>
    <row r="5" spans="1:13" ht="29">
      <c r="A5" s="124" t="s">
        <v>85</v>
      </c>
      <c r="B5" s="125" t="s">
        <v>86</v>
      </c>
      <c r="C5" s="126" t="s">
        <v>87</v>
      </c>
      <c r="D5" s="127"/>
      <c r="E5" s="128" t="s">
        <v>88</v>
      </c>
      <c r="F5" s="126">
        <v>10</v>
      </c>
      <c r="G5" s="129">
        <f t="shared" si="0"/>
        <v>0</v>
      </c>
      <c r="H5" s="129"/>
      <c r="I5" s="129"/>
      <c r="J5" s="130"/>
      <c r="K5" s="131"/>
      <c r="L5" s="132"/>
      <c r="M5" s="133"/>
    </row>
    <row r="6" spans="1:13" ht="29">
      <c r="A6" s="124" t="s">
        <v>89</v>
      </c>
      <c r="B6" s="125" t="s">
        <v>90</v>
      </c>
      <c r="C6" s="126" t="s">
        <v>91</v>
      </c>
      <c r="D6" s="127"/>
      <c r="E6" s="128" t="s">
        <v>92</v>
      </c>
      <c r="F6" s="126">
        <v>12</v>
      </c>
      <c r="G6" s="129">
        <f t="shared" si="0"/>
        <v>0</v>
      </c>
      <c r="H6" s="129"/>
      <c r="I6" s="129"/>
      <c r="J6" s="130"/>
      <c r="K6" s="131"/>
      <c r="L6" s="132"/>
      <c r="M6" s="133"/>
    </row>
    <row r="7" spans="1:13" ht="29">
      <c r="A7" s="124" t="s">
        <v>93</v>
      </c>
      <c r="B7" s="125" t="s">
        <v>94</v>
      </c>
      <c r="C7" s="126" t="s">
        <v>95</v>
      </c>
      <c r="D7" s="127"/>
      <c r="E7" s="128" t="s">
        <v>96</v>
      </c>
      <c r="F7" s="126">
        <v>1</v>
      </c>
      <c r="G7" s="129">
        <f t="shared" si="0"/>
        <v>0</v>
      </c>
      <c r="H7" s="129"/>
      <c r="I7" s="129"/>
      <c r="J7" s="130"/>
      <c r="K7" s="131"/>
      <c r="L7" s="132"/>
      <c r="M7" s="133"/>
    </row>
    <row r="8" spans="1:13" ht="29">
      <c r="A8" s="124" t="s">
        <v>93</v>
      </c>
      <c r="B8" s="125" t="s">
        <v>97</v>
      </c>
      <c r="C8" s="126" t="s">
        <v>98</v>
      </c>
      <c r="D8" s="127"/>
      <c r="E8" s="128" t="s">
        <v>99</v>
      </c>
      <c r="F8" s="126">
        <v>1</v>
      </c>
      <c r="G8" s="129">
        <f t="shared" si="0"/>
        <v>0</v>
      </c>
      <c r="H8" s="129"/>
      <c r="I8" s="129"/>
      <c r="J8" s="130"/>
      <c r="K8" s="131"/>
      <c r="L8" s="132"/>
      <c r="M8" s="133"/>
    </row>
    <row r="9" spans="1:13" ht="15">
      <c r="A9" s="124" t="s">
        <v>100</v>
      </c>
      <c r="B9" s="125" t="s">
        <v>101</v>
      </c>
      <c r="C9" s="126" t="s">
        <v>102</v>
      </c>
      <c r="D9" s="127"/>
      <c r="E9" s="128" t="s">
        <v>103</v>
      </c>
      <c r="F9" s="126">
        <v>18</v>
      </c>
      <c r="G9" s="129">
        <f t="shared" si="0"/>
        <v>0</v>
      </c>
      <c r="H9" s="129"/>
      <c r="I9" s="129"/>
      <c r="J9" s="130"/>
      <c r="K9" s="131"/>
      <c r="L9" s="132"/>
      <c r="M9" s="133"/>
    </row>
    <row r="10" spans="1:13" ht="29">
      <c r="A10" s="124" t="s">
        <v>104</v>
      </c>
      <c r="B10" s="125" t="s">
        <v>105</v>
      </c>
      <c r="C10" s="126" t="s">
        <v>83</v>
      </c>
      <c r="D10" s="129">
        <f>'Ceny Aktivit Služeb provozu'!C2</f>
        <v>0</v>
      </c>
      <c r="E10" s="128" t="s">
        <v>84</v>
      </c>
      <c r="F10" s="126">
        <v>12</v>
      </c>
      <c r="G10" s="129">
        <f t="shared" si="0"/>
        <v>0</v>
      </c>
      <c r="H10" s="129"/>
      <c r="I10" s="129"/>
      <c r="J10" s="130"/>
      <c r="K10" s="131"/>
      <c r="L10" s="132"/>
      <c r="M10" s="133"/>
    </row>
    <row r="11" spans="1:13" ht="29">
      <c r="A11" s="124" t="s">
        <v>106</v>
      </c>
      <c r="B11" s="125" t="s">
        <v>107</v>
      </c>
      <c r="C11" s="126" t="s">
        <v>83</v>
      </c>
      <c r="D11" s="129">
        <f>'Ceny Aktivit Služeb provozu'!D2</f>
        <v>0</v>
      </c>
      <c r="E11" s="128" t="s">
        <v>84</v>
      </c>
      <c r="F11" s="126">
        <v>12</v>
      </c>
      <c r="G11" s="129">
        <f t="shared" si="0"/>
        <v>0</v>
      </c>
      <c r="H11" s="129"/>
      <c r="I11" s="129"/>
      <c r="J11" s="130"/>
      <c r="K11" s="131"/>
      <c r="L11" s="132"/>
      <c r="M11" s="133"/>
    </row>
    <row r="12" spans="1:13" ht="29.5" thickBot="1">
      <c r="A12" s="134" t="s">
        <v>108</v>
      </c>
      <c r="B12" s="135" t="s">
        <v>109</v>
      </c>
      <c r="C12" s="136" t="s">
        <v>110</v>
      </c>
      <c r="D12" s="137"/>
      <c r="E12" s="138" t="s">
        <v>84</v>
      </c>
      <c r="F12" s="136">
        <v>12</v>
      </c>
      <c r="G12" s="139">
        <f t="shared" si="0"/>
        <v>0</v>
      </c>
      <c r="H12" s="139"/>
      <c r="I12" s="139"/>
      <c r="J12" s="140"/>
      <c r="K12" s="141"/>
      <c r="L12" s="142"/>
      <c r="M12" s="143"/>
    </row>
    <row r="13" spans="1:13" ht="15" thickBot="1">
      <c r="A13" s="156" t="s">
        <v>111</v>
      </c>
      <c r="B13" s="157" t="s">
        <v>112</v>
      </c>
      <c r="C13" s="157" t="s">
        <v>80</v>
      </c>
      <c r="D13" s="157"/>
      <c r="E13" s="157"/>
      <c r="F13" s="194"/>
      <c r="G13" s="158"/>
      <c r="H13" s="159">
        <f>SUM(G14:G18)</f>
        <v>0</v>
      </c>
      <c r="I13" s="160"/>
      <c r="J13" s="205">
        <v>29.5</v>
      </c>
      <c r="K13" s="159">
        <f>(H13/12)*J13</f>
        <v>0</v>
      </c>
      <c r="L13" s="42">
        <f>K13*0.21</f>
        <v>0</v>
      </c>
      <c r="M13" s="43">
        <f>K13+L13</f>
        <v>0</v>
      </c>
    </row>
    <row r="14" spans="1:13" ht="29">
      <c r="A14" s="146" t="s">
        <v>113</v>
      </c>
      <c r="B14" s="147" t="s">
        <v>114</v>
      </c>
      <c r="C14" s="32" t="s">
        <v>83</v>
      </c>
      <c r="D14" s="148">
        <f>'Ceny Aktivit Služeb provozu'!E2</f>
        <v>0</v>
      </c>
      <c r="E14" s="32" t="s">
        <v>84</v>
      </c>
      <c r="F14" s="32">
        <v>12</v>
      </c>
      <c r="G14" s="148">
        <f>D14*F14</f>
        <v>0</v>
      </c>
      <c r="H14" s="148"/>
      <c r="I14" s="148"/>
      <c r="J14" s="149"/>
      <c r="K14" s="150"/>
      <c r="L14" s="151"/>
      <c r="M14" s="152"/>
    </row>
    <row r="15" spans="1:13" ht="29">
      <c r="A15" s="124" t="s">
        <v>115</v>
      </c>
      <c r="B15" s="125" t="s">
        <v>116</v>
      </c>
      <c r="C15" s="126" t="s">
        <v>83</v>
      </c>
      <c r="D15" s="129">
        <f>'Ceny Aktivit Služeb provozu'!F2</f>
        <v>0</v>
      </c>
      <c r="E15" s="126" t="s">
        <v>84</v>
      </c>
      <c r="F15" s="126">
        <v>12</v>
      </c>
      <c r="G15" s="129">
        <f>D15*F15</f>
        <v>0</v>
      </c>
      <c r="H15" s="129"/>
      <c r="I15" s="129"/>
      <c r="J15" s="130"/>
      <c r="K15" s="131"/>
      <c r="L15" s="132"/>
      <c r="M15" s="133"/>
    </row>
    <row r="16" spans="1:13" ht="29">
      <c r="A16" s="124" t="s">
        <v>117</v>
      </c>
      <c r="B16" s="125" t="s">
        <v>118</v>
      </c>
      <c r="C16" s="126" t="s">
        <v>83</v>
      </c>
      <c r="D16" s="129">
        <f>'Ceny Aktivit Služeb provozu'!G2</f>
        <v>0</v>
      </c>
      <c r="E16" s="126" t="s">
        <v>84</v>
      </c>
      <c r="F16" s="126">
        <v>12</v>
      </c>
      <c r="G16" s="129">
        <f>D16*F16</f>
        <v>0</v>
      </c>
      <c r="H16" s="129"/>
      <c r="I16" s="129"/>
      <c r="J16" s="130"/>
      <c r="K16" s="131"/>
      <c r="L16" s="132"/>
      <c r="M16" s="133"/>
    </row>
    <row r="17" spans="1:13" ht="29">
      <c r="A17" s="124" t="s">
        <v>119</v>
      </c>
      <c r="B17" s="125" t="s">
        <v>120</v>
      </c>
      <c r="C17" s="126" t="s">
        <v>83</v>
      </c>
      <c r="D17" s="129">
        <f>'Ceny Aktivit Služeb provozu'!H2</f>
        <v>0</v>
      </c>
      <c r="E17" s="126" t="s">
        <v>84</v>
      </c>
      <c r="F17" s="126">
        <v>12</v>
      </c>
      <c r="G17" s="129">
        <f>D17*F17</f>
        <v>0</v>
      </c>
      <c r="H17" s="129"/>
      <c r="I17" s="129"/>
      <c r="J17" s="130"/>
      <c r="K17" s="131"/>
      <c r="L17" s="132"/>
      <c r="M17" s="133"/>
    </row>
    <row r="18" spans="1:13" ht="29.5" thickBot="1">
      <c r="A18" s="134" t="s">
        <v>121</v>
      </c>
      <c r="B18" s="135" t="s">
        <v>122</v>
      </c>
      <c r="C18" s="136" t="s">
        <v>83</v>
      </c>
      <c r="D18" s="139">
        <f>'Ceny Aktivit Služeb provozu'!I2</f>
        <v>0</v>
      </c>
      <c r="E18" s="136" t="s">
        <v>84</v>
      </c>
      <c r="F18" s="136">
        <v>12</v>
      </c>
      <c r="G18" s="139">
        <f>D18*F18</f>
        <v>0</v>
      </c>
      <c r="H18" s="139"/>
      <c r="I18" s="139"/>
      <c r="J18" s="140"/>
      <c r="K18" s="141"/>
      <c r="L18" s="142"/>
      <c r="M18" s="143"/>
    </row>
    <row r="19" spans="1:13" ht="15" thickBot="1">
      <c r="A19" s="202" t="s">
        <v>123</v>
      </c>
      <c r="B19" s="109" t="s">
        <v>124</v>
      </c>
      <c r="C19" s="109" t="s">
        <v>80</v>
      </c>
      <c r="D19" s="109"/>
      <c r="E19" s="109"/>
      <c r="F19" s="109"/>
      <c r="G19" s="110"/>
      <c r="H19" s="111">
        <f>SUM(G20:G22)</f>
        <v>0</v>
      </c>
      <c r="I19" s="112"/>
      <c r="J19" s="204">
        <v>29.5</v>
      </c>
      <c r="K19" s="159">
        <f>(H19/12)*J19</f>
        <v>0</v>
      </c>
      <c r="L19" s="113">
        <f>K19*0.21</f>
        <v>0</v>
      </c>
      <c r="M19" s="114">
        <f>K19+L19</f>
        <v>0</v>
      </c>
    </row>
    <row r="20" spans="1:13" ht="29">
      <c r="A20" s="115" t="s">
        <v>125</v>
      </c>
      <c r="B20" s="116" t="s">
        <v>126</v>
      </c>
      <c r="C20" s="117" t="s">
        <v>110</v>
      </c>
      <c r="D20" s="153"/>
      <c r="E20" s="117" t="s">
        <v>84</v>
      </c>
      <c r="F20" s="154">
        <v>12</v>
      </c>
      <c r="G20" s="118">
        <f>D20*F20</f>
        <v>0</v>
      </c>
      <c r="H20" s="118"/>
      <c r="I20" s="118"/>
      <c r="J20" s="120"/>
      <c r="K20" s="121"/>
      <c r="L20" s="122"/>
      <c r="M20" s="123"/>
    </row>
    <row r="21" spans="1:13" ht="29">
      <c r="A21" s="124" t="s">
        <v>127</v>
      </c>
      <c r="B21" s="125" t="s">
        <v>128</v>
      </c>
      <c r="C21" s="126" t="s">
        <v>110</v>
      </c>
      <c r="D21" s="127"/>
      <c r="E21" s="126" t="s">
        <v>84</v>
      </c>
      <c r="F21" s="155">
        <v>12</v>
      </c>
      <c r="G21" s="129">
        <f>D21*F21</f>
        <v>0</v>
      </c>
      <c r="H21" s="129"/>
      <c r="I21" s="129"/>
      <c r="J21" s="130"/>
      <c r="K21" s="131"/>
      <c r="L21" s="132"/>
      <c r="M21" s="133"/>
    </row>
    <row r="22" spans="1:13" ht="29.5" thickBot="1">
      <c r="A22" s="134" t="s">
        <v>129</v>
      </c>
      <c r="B22" s="135" t="s">
        <v>130</v>
      </c>
      <c r="C22" s="136" t="s">
        <v>110</v>
      </c>
      <c r="D22" s="137"/>
      <c r="E22" s="136" t="s">
        <v>84</v>
      </c>
      <c r="F22" s="28">
        <v>12</v>
      </c>
      <c r="G22" s="139">
        <f>D22*F22</f>
        <v>0</v>
      </c>
      <c r="H22" s="139"/>
      <c r="I22" s="139"/>
      <c r="J22" s="140"/>
      <c r="K22" s="141"/>
      <c r="L22" s="142"/>
      <c r="M22" s="143"/>
    </row>
    <row r="23" spans="1:13" ht="15" thickBot="1">
      <c r="A23" s="203" t="s">
        <v>131</v>
      </c>
      <c r="B23" s="157" t="s">
        <v>132</v>
      </c>
      <c r="C23" s="157" t="s">
        <v>80</v>
      </c>
      <c r="D23" s="157"/>
      <c r="E23" s="157"/>
      <c r="F23" s="157"/>
      <c r="G23" s="158"/>
      <c r="H23" s="159">
        <f>SUM(G24:G25)</f>
        <v>0</v>
      </c>
      <c r="I23" s="160"/>
      <c r="J23" s="205">
        <v>29.5</v>
      </c>
      <c r="K23" s="159">
        <f>(H23/12)*J23</f>
        <v>0</v>
      </c>
      <c r="L23" s="113">
        <f>K23*0.21</f>
        <v>0</v>
      </c>
      <c r="M23" s="114">
        <f>K23+L23</f>
        <v>0</v>
      </c>
    </row>
    <row r="24" spans="1:13" ht="29">
      <c r="A24" s="115" t="s">
        <v>133</v>
      </c>
      <c r="B24" s="116" t="s">
        <v>134</v>
      </c>
      <c r="C24" s="161" t="s">
        <v>110</v>
      </c>
      <c r="D24" s="153"/>
      <c r="E24" s="117" t="s">
        <v>84</v>
      </c>
      <c r="F24" s="154">
        <v>12</v>
      </c>
      <c r="G24" s="118">
        <f>D24*F24</f>
        <v>0</v>
      </c>
      <c r="H24" s="112"/>
      <c r="I24" s="118"/>
      <c r="J24" s="120"/>
      <c r="K24" s="162"/>
      <c r="L24" s="122"/>
      <c r="M24" s="123"/>
    </row>
    <row r="25" spans="1:13" ht="15" thickBot="1">
      <c r="A25" s="134" t="s">
        <v>135</v>
      </c>
      <c r="B25" s="135" t="s">
        <v>136</v>
      </c>
      <c r="C25" s="163" t="s">
        <v>137</v>
      </c>
      <c r="D25" s="137"/>
      <c r="E25" s="136" t="s">
        <v>103</v>
      </c>
      <c r="F25" s="28">
        <v>12</v>
      </c>
      <c r="G25" s="139">
        <f>D25*F25</f>
        <v>0</v>
      </c>
      <c r="H25" s="139"/>
      <c r="I25" s="139"/>
      <c r="J25" s="140"/>
      <c r="K25" s="141"/>
      <c r="L25" s="142"/>
      <c r="M25" s="143"/>
    </row>
    <row r="26" spans="1:13" ht="15" thickBot="1">
      <c r="A26" s="230" t="s">
        <v>138</v>
      </c>
      <c r="B26" s="231"/>
      <c r="C26" s="164"/>
      <c r="D26" s="164"/>
      <c r="E26" s="164"/>
      <c r="F26" s="164"/>
      <c r="G26" s="165"/>
      <c r="H26" s="144"/>
      <c r="I26" s="144"/>
      <c r="J26" s="144"/>
      <c r="K26" s="166">
        <f>SUM(K2:K25)</f>
        <v>0</v>
      </c>
      <c r="L26" s="144">
        <f>SUM(L2:L25)</f>
        <v>0</v>
      </c>
      <c r="M26" s="145">
        <f>SUM(M2:M25)</f>
        <v>0</v>
      </c>
    </row>
    <row r="28" ht="15">
      <c r="B28" s="7" t="s">
        <v>31</v>
      </c>
    </row>
    <row r="29" ht="15" thickBot="1"/>
    <row r="30" ht="29.5" thickBot="1">
      <c r="B30" s="13" t="s">
        <v>49</v>
      </c>
    </row>
    <row r="33" ht="15">
      <c r="B33" s="22"/>
    </row>
  </sheetData>
  <mergeCells count="1">
    <mergeCell ref="A26:B26"/>
  </mergeCells>
  <dataValidations count="1" disablePrompts="1">
    <dataValidation type="whole" operator="lessThanOrEqual" allowBlank="1" showInputMessage="1" showErrorMessage="1" sqref="H34">
      <formula1>0.7*H2</formula1>
    </dataValidation>
  </dataValidations>
  <printOptions/>
  <pageMargins left="0.7" right="0.7" top="0.787401575" bottom="0.787401575" header="0.3" footer="0.3"/>
  <pageSetup fitToHeight="1"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9"/>
  <sheetViews>
    <sheetView workbookViewId="0" topLeftCell="B1">
      <selection activeCell="G3" sqref="G3"/>
    </sheetView>
  </sheetViews>
  <sheetFormatPr defaultColWidth="8.8515625" defaultRowHeight="15"/>
  <cols>
    <col min="1" max="1" width="43.421875" style="0" bestFit="1" customWidth="1"/>
    <col min="2" max="3" width="27.140625" style="0" customWidth="1"/>
    <col min="4" max="4" width="20.421875" style="0" bestFit="1" customWidth="1"/>
    <col min="5" max="5" width="28.57421875" style="0" customWidth="1"/>
    <col min="6" max="6" width="15.57421875" style="0" customWidth="1"/>
    <col min="7" max="7" width="27.140625" style="0" customWidth="1"/>
  </cols>
  <sheetData>
    <row r="1" spans="1:7" ht="29.5" thickBot="1">
      <c r="A1" s="24" t="s">
        <v>139</v>
      </c>
      <c r="B1" s="25" t="s">
        <v>140</v>
      </c>
      <c r="C1" s="25" t="s">
        <v>141</v>
      </c>
      <c r="D1" s="25" t="s">
        <v>142</v>
      </c>
      <c r="E1" s="96" t="s">
        <v>143</v>
      </c>
      <c r="F1" s="25" t="s">
        <v>26</v>
      </c>
      <c r="G1" s="96" t="s">
        <v>144</v>
      </c>
    </row>
    <row r="2" spans="1:7" ht="15" thickBot="1">
      <c r="A2" s="190" t="s">
        <v>145</v>
      </c>
      <c r="B2" s="191"/>
      <c r="C2" s="192">
        <v>1000</v>
      </c>
      <c r="D2" s="193">
        <f>B2*C2</f>
        <v>0</v>
      </c>
      <c r="E2" s="193">
        <f>4*D2</f>
        <v>0</v>
      </c>
      <c r="F2" s="122">
        <f>0.21*E2</f>
        <v>0</v>
      </c>
      <c r="G2" s="123">
        <f>E2+F2</f>
        <v>0</v>
      </c>
    </row>
    <row r="3" spans="1:7" ht="15" thickBot="1">
      <c r="A3" s="167" t="s">
        <v>146</v>
      </c>
      <c r="B3" s="42"/>
      <c r="C3" s="42"/>
      <c r="D3" s="42"/>
      <c r="E3" s="168">
        <f>E2</f>
        <v>0</v>
      </c>
      <c r="F3" s="42">
        <f>SUM(F2:F2)</f>
        <v>0</v>
      </c>
      <c r="G3" s="43">
        <f>SUM(G2:G2)</f>
        <v>0</v>
      </c>
    </row>
    <row r="5" ht="15">
      <c r="A5" s="7" t="s">
        <v>147</v>
      </c>
    </row>
    <row r="6" ht="15" thickBot="1"/>
    <row r="7" ht="29.5" thickBot="1">
      <c r="A7" s="13" t="s">
        <v>49</v>
      </c>
    </row>
    <row r="9" spans="1:2" ht="15">
      <c r="A9" s="189" t="s">
        <v>148</v>
      </c>
      <c r="B9" s="189"/>
    </row>
  </sheetData>
  <printOptions/>
  <pageMargins left="0.7" right="0.7" top="0.787401575" bottom="0.787401575" header="0.3" footer="0.3"/>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33"/>
  <sheetViews>
    <sheetView workbookViewId="0" topLeftCell="B2">
      <selection activeCell="F18" sqref="F18"/>
    </sheetView>
  </sheetViews>
  <sheetFormatPr defaultColWidth="9.140625" defaultRowHeight="15"/>
  <cols>
    <col min="1" max="1" width="35.8515625" style="0" customWidth="1"/>
    <col min="2" max="2" width="43.421875" style="0" bestFit="1" customWidth="1"/>
    <col min="3" max="3" width="101.00390625" style="0" customWidth="1"/>
  </cols>
  <sheetData>
    <row r="1" spans="1:3" ht="31.5" customHeight="1" thickBot="1">
      <c r="A1" s="44" t="s">
        <v>149</v>
      </c>
      <c r="B1" s="45" t="s">
        <v>150</v>
      </c>
      <c r="C1" s="46" t="s">
        <v>151</v>
      </c>
    </row>
    <row r="2" spans="1:3" ht="174">
      <c r="A2" s="232" t="s">
        <v>152</v>
      </c>
      <c r="B2" s="233"/>
      <c r="C2" s="47" t="s">
        <v>153</v>
      </c>
    </row>
    <row r="3" spans="1:4" ht="161.15" customHeight="1">
      <c r="A3" s="48" t="s">
        <v>15</v>
      </c>
      <c r="B3" s="49" t="s">
        <v>154</v>
      </c>
      <c r="C3" s="50" t="s">
        <v>155</v>
      </c>
      <c r="D3" s="21"/>
    </row>
    <row r="4" spans="1:3" ht="116">
      <c r="A4" s="48" t="s">
        <v>156</v>
      </c>
      <c r="B4" s="51" t="s">
        <v>157</v>
      </c>
      <c r="C4" s="50" t="s">
        <v>158</v>
      </c>
    </row>
    <row r="5" spans="1:3" ht="15">
      <c r="A5" s="48" t="s">
        <v>156</v>
      </c>
      <c r="B5" s="51" t="s">
        <v>159</v>
      </c>
      <c r="C5" s="50" t="s">
        <v>160</v>
      </c>
    </row>
    <row r="6" spans="1:3" ht="15">
      <c r="A6" s="48" t="s">
        <v>156</v>
      </c>
      <c r="B6" s="51" t="s">
        <v>161</v>
      </c>
      <c r="C6" s="50" t="s">
        <v>162</v>
      </c>
    </row>
    <row r="7" spans="1:3" ht="15.75" customHeight="1">
      <c r="A7" s="48" t="s">
        <v>156</v>
      </c>
      <c r="B7" s="52" t="s">
        <v>163</v>
      </c>
      <c r="C7" s="50" t="s">
        <v>164</v>
      </c>
    </row>
    <row r="8" spans="1:3" ht="29">
      <c r="A8" s="48" t="s">
        <v>156</v>
      </c>
      <c r="B8" s="52" t="s">
        <v>165</v>
      </c>
      <c r="C8" s="50" t="s">
        <v>166</v>
      </c>
    </row>
    <row r="9" spans="1:3" ht="15">
      <c r="A9" s="48" t="s">
        <v>156</v>
      </c>
      <c r="B9" s="52" t="s">
        <v>167</v>
      </c>
      <c r="C9" s="50" t="s">
        <v>168</v>
      </c>
    </row>
    <row r="10" spans="1:3" ht="43.5">
      <c r="A10" s="48" t="s">
        <v>156</v>
      </c>
      <c r="B10" s="51" t="s">
        <v>169</v>
      </c>
      <c r="C10" s="50" t="s">
        <v>170</v>
      </c>
    </row>
    <row r="11" spans="1:3" ht="58">
      <c r="A11" s="48" t="s">
        <v>156</v>
      </c>
      <c r="B11" s="51" t="s">
        <v>171</v>
      </c>
      <c r="C11" s="50" t="s">
        <v>172</v>
      </c>
    </row>
    <row r="12" spans="1:3" ht="43.5">
      <c r="A12" s="53" t="s">
        <v>173</v>
      </c>
      <c r="B12" s="51" t="s">
        <v>157</v>
      </c>
      <c r="C12" s="50" t="s">
        <v>174</v>
      </c>
    </row>
    <row r="13" spans="1:3" ht="43.5">
      <c r="A13" s="53" t="s">
        <v>173</v>
      </c>
      <c r="B13" s="51" t="s">
        <v>175</v>
      </c>
      <c r="C13" s="50" t="s">
        <v>176</v>
      </c>
    </row>
    <row r="14" spans="1:3" ht="58">
      <c r="A14" s="53" t="s">
        <v>173</v>
      </c>
      <c r="B14" s="51" t="s">
        <v>177</v>
      </c>
      <c r="C14" s="50" t="s">
        <v>178</v>
      </c>
    </row>
    <row r="15" spans="1:3" ht="159.5">
      <c r="A15" s="48" t="s">
        <v>179</v>
      </c>
      <c r="B15" s="51" t="s">
        <v>157</v>
      </c>
      <c r="C15" s="50" t="s">
        <v>180</v>
      </c>
    </row>
    <row r="16" spans="1:3" ht="43.5">
      <c r="A16" s="48" t="s">
        <v>179</v>
      </c>
      <c r="B16" s="51" t="s">
        <v>181</v>
      </c>
      <c r="C16" s="50" t="s">
        <v>182</v>
      </c>
    </row>
    <row r="17" spans="1:3" ht="43.5">
      <c r="A17" s="48" t="s">
        <v>179</v>
      </c>
      <c r="B17" s="54" t="s">
        <v>183</v>
      </c>
      <c r="C17" s="50" t="s">
        <v>184</v>
      </c>
    </row>
    <row r="18" spans="1:3" ht="130.5">
      <c r="A18" s="55" t="s">
        <v>185</v>
      </c>
      <c r="B18" s="56" t="s">
        <v>157</v>
      </c>
      <c r="C18" s="57" t="s">
        <v>186</v>
      </c>
    </row>
    <row r="19" spans="1:3" ht="58">
      <c r="A19" s="55" t="s">
        <v>185</v>
      </c>
      <c r="B19" s="56" t="s">
        <v>187</v>
      </c>
      <c r="C19" s="209" t="s">
        <v>188</v>
      </c>
    </row>
    <row r="20" spans="1:3" ht="29">
      <c r="A20" s="55" t="s">
        <v>185</v>
      </c>
      <c r="B20" s="56" t="s">
        <v>189</v>
      </c>
      <c r="C20" s="57" t="s">
        <v>190</v>
      </c>
    </row>
    <row r="21" spans="1:3" ht="29">
      <c r="A21" s="55" t="s">
        <v>185</v>
      </c>
      <c r="B21" s="56" t="s">
        <v>191</v>
      </c>
      <c r="C21" s="57" t="s">
        <v>192</v>
      </c>
    </row>
    <row r="22" spans="1:3" ht="29">
      <c r="A22" s="55" t="s">
        <v>185</v>
      </c>
      <c r="B22" s="56" t="s">
        <v>193</v>
      </c>
      <c r="C22" s="57" t="s">
        <v>194</v>
      </c>
    </row>
    <row r="23" spans="1:3" ht="29">
      <c r="A23" s="55" t="s">
        <v>185</v>
      </c>
      <c r="B23" s="56" t="s">
        <v>195</v>
      </c>
      <c r="C23" s="57" t="s">
        <v>196</v>
      </c>
    </row>
    <row r="24" spans="1:3" ht="29">
      <c r="A24" s="55" t="s">
        <v>185</v>
      </c>
      <c r="B24" s="56" t="s">
        <v>197</v>
      </c>
      <c r="C24" s="57" t="s">
        <v>198</v>
      </c>
    </row>
    <row r="25" spans="1:3" ht="29">
      <c r="A25" s="55" t="s">
        <v>185</v>
      </c>
      <c r="B25" s="56" t="s">
        <v>199</v>
      </c>
      <c r="C25" s="57" t="s">
        <v>198</v>
      </c>
    </row>
    <row r="26" spans="1:3" ht="29">
      <c r="A26" s="55" t="s">
        <v>185</v>
      </c>
      <c r="B26" s="56" t="s">
        <v>200</v>
      </c>
      <c r="C26" s="57" t="s">
        <v>198</v>
      </c>
    </row>
    <row r="27" spans="1:3" ht="29">
      <c r="A27" s="55" t="s">
        <v>185</v>
      </c>
      <c r="B27" s="56" t="s">
        <v>201</v>
      </c>
      <c r="C27" s="57" t="s">
        <v>198</v>
      </c>
    </row>
    <row r="28" spans="1:3" ht="29">
      <c r="A28" s="55" t="s">
        <v>185</v>
      </c>
      <c r="B28" s="56" t="s">
        <v>202</v>
      </c>
      <c r="C28" s="57" t="s">
        <v>198</v>
      </c>
    </row>
    <row r="29" spans="1:3" ht="29">
      <c r="A29" s="55" t="s">
        <v>185</v>
      </c>
      <c r="B29" s="56" t="s">
        <v>203</v>
      </c>
      <c r="C29" s="57" t="s">
        <v>204</v>
      </c>
    </row>
    <row r="30" spans="1:3" ht="58">
      <c r="A30" s="58" t="s">
        <v>139</v>
      </c>
      <c r="B30" s="54" t="s">
        <v>205</v>
      </c>
      <c r="C30" s="50" t="s">
        <v>206</v>
      </c>
    </row>
    <row r="31" spans="1:3" s="21" customFormat="1" ht="15">
      <c r="A31" s="54" t="s">
        <v>207</v>
      </c>
      <c r="B31" s="51" t="s">
        <v>157</v>
      </c>
      <c r="C31" s="59" t="s">
        <v>208</v>
      </c>
    </row>
    <row r="32" spans="1:3" s="21" customFormat="1" ht="29">
      <c r="A32" s="54" t="s">
        <v>207</v>
      </c>
      <c r="B32" s="54" t="s">
        <v>209</v>
      </c>
      <c r="C32" s="60" t="s">
        <v>210</v>
      </c>
    </row>
    <row r="33" spans="1:3" s="21" customFormat="1" ht="29.5" thickBot="1">
      <c r="A33" s="61" t="s">
        <v>207</v>
      </c>
      <c r="B33" s="61" t="s">
        <v>211</v>
      </c>
      <c r="C33" s="62" t="s">
        <v>212</v>
      </c>
    </row>
  </sheetData>
  <mergeCells count="1">
    <mergeCell ref="A2:B2"/>
  </mergeCells>
  <printOptions/>
  <pageMargins left="0.7" right="0.7" top="0.787401575" bottom="0.787401575" header="0.3" footer="0.3"/>
  <pageSetup fitToHeight="1" fitToWidth="1" horizontalDpi="600" verticalDpi="600" orientation="landscape" paperSize="9" scale="3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
  <sheetViews>
    <sheetView workbookViewId="0" topLeftCell="C1">
      <selection activeCell="F5" sqref="F5"/>
    </sheetView>
  </sheetViews>
  <sheetFormatPr defaultColWidth="8.8515625" defaultRowHeight="15"/>
  <cols>
    <col min="1" max="1" width="8.8515625" style="21" customWidth="1"/>
    <col min="2" max="2" width="51.00390625" style="21" customWidth="1"/>
    <col min="3" max="3" width="35.8515625" style="21" customWidth="1"/>
    <col min="4" max="5" width="22.57421875" style="21" customWidth="1"/>
    <col min="6" max="6" width="27.140625" style="21" customWidth="1"/>
    <col min="7" max="7" width="16.421875" style="21" bestFit="1" customWidth="1"/>
    <col min="8" max="8" width="25.57421875" style="21" customWidth="1"/>
    <col min="9" max="16384" width="8.8515625" style="21" customWidth="1"/>
  </cols>
  <sheetData>
    <row r="1" spans="1:8" ht="15">
      <c r="A1" s="24" t="s">
        <v>213</v>
      </c>
      <c r="B1" s="25" t="s">
        <v>66</v>
      </c>
      <c r="C1" s="26" t="s">
        <v>67</v>
      </c>
      <c r="D1" s="234" t="s">
        <v>35</v>
      </c>
      <c r="E1" s="234" t="s">
        <v>214</v>
      </c>
      <c r="F1" s="234" t="s">
        <v>215</v>
      </c>
      <c r="G1" s="234" t="s">
        <v>26</v>
      </c>
      <c r="H1" s="234" t="s">
        <v>216</v>
      </c>
    </row>
    <row r="2" spans="1:8" ht="15" thickBot="1">
      <c r="A2" s="27"/>
      <c r="B2" s="28" t="s">
        <v>217</v>
      </c>
      <c r="C2" s="29"/>
      <c r="D2" s="235"/>
      <c r="E2" s="235"/>
      <c r="F2" s="235"/>
      <c r="G2" s="235"/>
      <c r="H2" s="235"/>
    </row>
    <row r="3" spans="1:8" ht="29.5" thickBot="1">
      <c r="A3" s="30" t="s">
        <v>218</v>
      </c>
      <c r="B3" s="31" t="s">
        <v>219</v>
      </c>
      <c r="C3" s="32" t="s">
        <v>220</v>
      </c>
      <c r="D3" s="33"/>
      <c r="E3" s="34">
        <v>5</v>
      </c>
      <c r="F3" s="35">
        <f>D3*E3</f>
        <v>0</v>
      </c>
      <c r="G3" s="35">
        <f>0.21*F3</f>
        <v>0</v>
      </c>
      <c r="H3" s="35">
        <f>F3+G3</f>
        <v>0</v>
      </c>
    </row>
    <row r="4" spans="1:8" ht="29.5" thickBot="1">
      <c r="A4" s="36" t="s">
        <v>221</v>
      </c>
      <c r="B4" s="37" t="s">
        <v>222</v>
      </c>
      <c r="C4" s="37" t="s">
        <v>223</v>
      </c>
      <c r="D4" s="38"/>
      <c r="E4" s="39">
        <v>1</v>
      </c>
      <c r="F4" s="35">
        <f>D4*E4</f>
        <v>0</v>
      </c>
      <c r="G4" s="35">
        <f>0.21*F4</f>
        <v>0</v>
      </c>
      <c r="H4" s="35">
        <f>F4+G4</f>
        <v>0</v>
      </c>
    </row>
    <row r="5" spans="1:8" ht="15" thickBot="1">
      <c r="A5" s="236" t="s">
        <v>224</v>
      </c>
      <c r="B5" s="237"/>
      <c r="C5" s="40"/>
      <c r="D5" s="40"/>
      <c r="E5" s="40"/>
      <c r="F5" s="41">
        <f>SUM(F3:F4)</f>
        <v>0</v>
      </c>
      <c r="G5" s="42">
        <f>SUM(G3:G4)</f>
        <v>0</v>
      </c>
      <c r="H5" s="43">
        <f>SUM(H3:H4)</f>
        <v>0</v>
      </c>
    </row>
    <row r="7" spans="2:3" ht="15">
      <c r="B7" s="7" t="s">
        <v>147</v>
      </c>
      <c r="C7" s="23"/>
    </row>
    <row r="8" spans="2:3" ht="15" thickBot="1">
      <c r="B8"/>
      <c r="C8" s="23"/>
    </row>
    <row r="9" ht="29.5" thickBot="1">
      <c r="B9" s="13" t="s">
        <v>49</v>
      </c>
    </row>
    <row r="10" ht="15">
      <c r="B10"/>
    </row>
    <row r="11" ht="15">
      <c r="B11" s="189" t="s">
        <v>225</v>
      </c>
    </row>
    <row r="12" ht="15">
      <c r="B12" s="189" t="s">
        <v>226</v>
      </c>
    </row>
  </sheetData>
  <mergeCells count="6">
    <mergeCell ref="H1:H2"/>
    <mergeCell ref="A5:B5"/>
    <mergeCell ref="D1:D2"/>
    <mergeCell ref="E1:E2"/>
    <mergeCell ref="F1:F2"/>
    <mergeCell ref="G1:G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Lenka Lelitovská</cp:lastModifiedBy>
  <dcterms:created xsi:type="dcterms:W3CDTF">2021-11-22T09:22:24Z</dcterms:created>
  <dcterms:modified xsi:type="dcterms:W3CDTF">2021-11-22T09:22:46Z</dcterms:modified>
  <cp:category/>
  <cp:version/>
  <cp:contentType/>
  <cp:contentStatus/>
  <cp:revision>1</cp:revision>
</cp:coreProperties>
</file>