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3635" tabRatio="844" activeTab="0"/>
  </bookViews>
  <sheets>
    <sheet name="Image + Spotřebitelská soutěž" sheetId="1" r:id="rId1"/>
    <sheet name="Fakturace" sheetId="2" state="hidden" r:id="rId2"/>
    <sheet name="Vyhodnocení" sheetId="3" state="hidden" r:id="rId3"/>
    <sheet name="TP" sheetId="4" state="hidden" r:id="rId4"/>
    <sheet name="TP pro HTML5" sheetId="5" state="hidden" r:id="rId5"/>
    <sheet name="Delivery" sheetId="6" state="hidden" r:id="rId6"/>
    <sheet name="Report po formátech" sheetId="7" state="hidden" r:id="rId7"/>
    <sheet name="Report video" sheetId="8" state="hidden" r:id="rId8"/>
    <sheet name="Report display" sheetId="9" state="hidden" r:id="rId9"/>
    <sheet name="TP1" sheetId="10" state="hidden" r:id="rId10"/>
    <sheet name="TP2" sheetId="11" state="hidden" r:id="rId11"/>
    <sheet name="vzorce" sheetId="12" state="hidden" r:id="rId12"/>
    <sheet name="A" sheetId="13" state="hidden" r:id="rId13"/>
    <sheet name="B" sheetId="14" state="hidden" r:id="rId14"/>
    <sheet name="zdrojdata" sheetId="15" state="hidden" r:id="rId15"/>
  </sheets>
  <definedNames>
    <definedName name="_xlfn.IFERROR" hidden="1">#NAME?</definedName>
    <definedName name="_xlfn.SUMIFS" hidden="1">#NAME?</definedName>
    <definedName name="Adactive">'A'!$D$8:$D$36</definedName>
    <definedName name="Allegro_Group">'A'!$D$42:$D$48</definedName>
    <definedName name="Azet">'B'!$D$4:$D$16</definedName>
    <definedName name="Bauer_media">'A'!$D$51:$D$64</definedName>
    <definedName name="CNC">'A'!$D$69:$D$98</definedName>
    <definedName name="CSFD">'A'!$D$101:$D$102</definedName>
    <definedName name="CTK">'A'!$D$106:$D$117</definedName>
    <definedName name="Čas.sk">'B'!$J$20:$J$32</definedName>
    <definedName name="ČT">'A'!$D$120</definedName>
    <definedName name="Economia">'A'!$I$123:$I$140</definedName>
    <definedName name="Echo_24">'A'!$D$151:$D$158</definedName>
    <definedName name="Facebook">'A'!$D$161:$D$163</definedName>
    <definedName name="Finance.cz">'A'!$D$166:$D$174</definedName>
    <definedName name="Finance.sk">'B'!$D$40:$D$51</definedName>
    <definedName name="Geewa">'A'!$D$177:$D$179</definedName>
    <definedName name="Google">'A'!$D$182:$D$194</definedName>
    <definedName name="Heureka.cz">'A'!$D$197:$D$200</definedName>
    <definedName name="Heureka.sk">'B'!$D$54:$D$57</definedName>
    <definedName name="Impression_Media" localSheetId="12">'A'!$D$203:$D$212</definedName>
    <definedName name="Impression_media">'A'!$D$203:$D$212</definedName>
    <definedName name="Internet_Info">'A'!$D$215:$D$221</definedName>
    <definedName name="Joj.sk">'B'!$D$60:$D$78</definedName>
    <definedName name="Klient" localSheetId="14">#REF!</definedName>
    <definedName name="Kurzy.cz">'A'!$B$224:$B$227</definedName>
    <definedName name="Lagardere">'A'!$D$231:$D$240</definedName>
    <definedName name="Mafra">'A'!$I$248:$I$271</definedName>
    <definedName name="Mafra_Slovakia">'B'!$K$81:$K$113</definedName>
    <definedName name="Markiza.sk">'B'!$D$125:$D$138</definedName>
    <definedName name="Mladá_Fronta">'A'!$D$275:$D$279</definedName>
    <definedName name="Modrykonik.cz">'A'!$D$282:$D$290</definedName>
    <definedName name="Modrykonik.sk">'B'!$D$141:$D$149</definedName>
    <definedName name="News_and_Media">'B'!$D$152:$D$155</definedName>
    <definedName name="Nova_group" localSheetId="12">'A'!$D$294:$D$304</definedName>
    <definedName name="Nova_group">'A'!$D$293:$D$304</definedName>
    <definedName name="Parlamentní_listy">'A'!$D$307:$D$315</definedName>
    <definedName name="Pravda.sk">'B'!$D$160:$D$172</definedName>
    <definedName name="Prima">'A'!$D$318:$D$328</definedName>
    <definedName name="Redmail">'A'!$D$331</definedName>
    <definedName name="RTB">'A'!$D$334:$D$335</definedName>
    <definedName name="Seznam">'A'!$D$338:$D$367</definedName>
    <definedName name="SME">'B'!$D$175:$D$196</definedName>
    <definedName name="solver_eng" localSheetId="0" hidden="1">1</definedName>
    <definedName name="solver_eng" localSheetId="3" hidden="1">1</definedName>
    <definedName name="solver_eng" localSheetId="9" hidden="1">1</definedName>
    <definedName name="solver_eng" localSheetId="10" hidden="1">1</definedName>
    <definedName name="solver_eng" localSheetId="11" hidden="1">1</definedName>
    <definedName name="solver_neg" localSheetId="0" hidden="1">1</definedName>
    <definedName name="solver_neg" localSheetId="3" hidden="1">1</definedName>
    <definedName name="solver_neg" localSheetId="9" hidden="1">1</definedName>
    <definedName name="solver_neg" localSheetId="10" hidden="1">1</definedName>
    <definedName name="solver_neg" localSheetId="11" hidden="1">1</definedName>
    <definedName name="solver_num" localSheetId="0" hidden="1">0</definedName>
    <definedName name="solver_num" localSheetId="3" hidden="1">0</definedName>
    <definedName name="solver_num" localSheetId="9" hidden="1">0</definedName>
    <definedName name="solver_num" localSheetId="10" hidden="1">0</definedName>
    <definedName name="solver_num" localSheetId="11" hidden="1">0</definedName>
    <definedName name="solver_opt" localSheetId="0" hidden="1">'Image + Spotřebitelská soutěž'!#REF!</definedName>
    <definedName name="solver_opt" localSheetId="3" hidden="1">'TP'!$C$23</definedName>
    <definedName name="solver_opt" localSheetId="9" hidden="1">'TP1'!$B$15</definedName>
    <definedName name="solver_opt" localSheetId="10" hidden="1">'TP2'!$B$15</definedName>
    <definedName name="solver_opt" localSheetId="11" hidden="1">'vzorce'!$B$17</definedName>
    <definedName name="solver_typ" localSheetId="0" hidden="1">1</definedName>
    <definedName name="solver_typ" localSheetId="3" hidden="1">1</definedName>
    <definedName name="solver_typ" localSheetId="9" hidden="1">1</definedName>
    <definedName name="solver_typ" localSheetId="10" hidden="1">1</definedName>
    <definedName name="solver_typ" localSheetId="11" hidden="1">1</definedName>
    <definedName name="solver_val" localSheetId="0" hidden="1">0</definedName>
    <definedName name="solver_val" localSheetId="3" hidden="1">0</definedName>
    <definedName name="solver_val" localSheetId="9" hidden="1">0</definedName>
    <definedName name="solver_val" localSheetId="10" hidden="1">0</definedName>
    <definedName name="solver_val" localSheetId="11" hidden="1">0</definedName>
    <definedName name="solver_ver" localSheetId="0" hidden="1">3</definedName>
    <definedName name="solver_ver" localSheetId="3" hidden="1">3</definedName>
    <definedName name="solver_ver" localSheetId="9" hidden="1">3</definedName>
    <definedName name="solver_ver" localSheetId="10" hidden="1">3</definedName>
    <definedName name="solver_ver" localSheetId="11" hidden="1">3</definedName>
    <definedName name="Spirit_Media" localSheetId="12">'A'!$D$390:$D$390</definedName>
    <definedName name="Spirit_Media">'A'!$D$390</definedName>
    <definedName name="Synergy_Media">'A'!$D$393</definedName>
    <definedName name="Tiscali">'A'!$D$396:$D$411</definedName>
    <definedName name="Ujszo.com">'B'!$D$199:$D$209</definedName>
    <definedName name="Zoznam">'B'!$D$212:$D$222</definedName>
    <definedName name="Žena_in">'A'!$D$415:$D$416</definedName>
  </definedNames>
  <calcPr fullCalcOnLoad="1"/>
</workbook>
</file>

<file path=xl/sharedStrings.xml><?xml version="1.0" encoding="utf-8"?>
<sst xmlns="http://schemas.openxmlformats.org/spreadsheetml/2006/main" count="3643" uniqueCount="1544">
  <si>
    <t xml:space="preserve"> </t>
  </si>
  <si>
    <t xml:space="preserve">FORMÁT </t>
  </si>
  <si>
    <t>MEDIA FORECAST</t>
  </si>
  <si>
    <t>CTR %</t>
  </si>
  <si>
    <t>Nakupni jednotka</t>
  </si>
  <si>
    <t>CPT</t>
  </si>
  <si>
    <t>CPC</t>
  </si>
  <si>
    <t>MAIL</t>
  </si>
  <si>
    <t>DUBEN</t>
  </si>
  <si>
    <t>GARANCE IMPRESE</t>
  </si>
  <si>
    <t>GARANCE KLIKY</t>
  </si>
  <si>
    <t>KLIKY</t>
  </si>
  <si>
    <t>IMPRESE</t>
  </si>
  <si>
    <t>CZK</t>
  </si>
  <si>
    <t>Kanál</t>
  </si>
  <si>
    <t>GDN</t>
  </si>
  <si>
    <t>RTB</t>
  </si>
  <si>
    <t>DETAIL</t>
  </si>
  <si>
    <t>Seznam</t>
  </si>
  <si>
    <t>iDnes</t>
  </si>
  <si>
    <t>Adform Adserving</t>
  </si>
  <si>
    <t>ČTK</t>
  </si>
  <si>
    <t>CPV</t>
  </si>
  <si>
    <t>GARANCE VIEWS</t>
  </si>
  <si>
    <t>VIEWS</t>
  </si>
  <si>
    <t>CNC</t>
  </si>
  <si>
    <t>Adactive</t>
  </si>
  <si>
    <t>Azet</t>
  </si>
  <si>
    <t>Centrum</t>
  </si>
  <si>
    <t>Email</t>
  </si>
  <si>
    <t>Heureka</t>
  </si>
  <si>
    <t>Hry</t>
  </si>
  <si>
    <t>iPrima</t>
  </si>
  <si>
    <t>iVysilani</t>
  </si>
  <si>
    <t>Novinky</t>
  </si>
  <si>
    <t>Proženy</t>
  </si>
  <si>
    <t>Redmail</t>
  </si>
  <si>
    <t>Sport</t>
  </si>
  <si>
    <t>Stream</t>
  </si>
  <si>
    <t>Super</t>
  </si>
  <si>
    <t>Tiscali</t>
  </si>
  <si>
    <t>YouTube</t>
  </si>
  <si>
    <t>Bezrealitky</t>
  </si>
  <si>
    <t>GARANCE FIX IMP</t>
  </si>
  <si>
    <t>GARANCE FIX JEDNOTKY</t>
  </si>
  <si>
    <t>KVĚTEN</t>
  </si>
  <si>
    <t>WEB</t>
  </si>
  <si>
    <t>DODAVATEL</t>
  </si>
  <si>
    <t>eCPC</t>
  </si>
  <si>
    <t>eCPT</t>
  </si>
  <si>
    <t>FIX</t>
  </si>
  <si>
    <t>TOTAL</t>
  </si>
  <si>
    <t>BŘEZEN</t>
  </si>
  <si>
    <t>seznam.cz</t>
  </si>
  <si>
    <t>160x600</t>
  </si>
  <si>
    <t>floating</t>
  </si>
  <si>
    <t>idnes.cz</t>
  </si>
  <si>
    <t>penize.cz</t>
  </si>
  <si>
    <t>300x300</t>
  </si>
  <si>
    <t>youtube.com</t>
  </si>
  <si>
    <t>stream.cz</t>
  </si>
  <si>
    <t>novinky.cz</t>
  </si>
  <si>
    <t>denik.cz</t>
  </si>
  <si>
    <t>ÚNOR</t>
  </si>
  <si>
    <t>LEDEN</t>
  </si>
  <si>
    <t>ČERVEN</t>
  </si>
  <si>
    <t>ČERVENEC</t>
  </si>
  <si>
    <t>SRPEN</t>
  </si>
  <si>
    <t>ZÁŘÍ</t>
  </si>
  <si>
    <t>ŘÍJEN</t>
  </si>
  <si>
    <t>LISTOPAD</t>
  </si>
  <si>
    <t>PROSINEC</t>
  </si>
  <si>
    <t>FORMÁT</t>
  </si>
  <si>
    <t>VELIKOST A FORMÁT</t>
  </si>
  <si>
    <t>MAXIMÁLNÍ DATOVÁ VELIKOST</t>
  </si>
  <si>
    <t>TECHNICKÉ SPECIFIKACE</t>
  </si>
  <si>
    <t>DEFINICE PROKLIKU</t>
  </si>
  <si>
    <t>Banner set</t>
  </si>
  <si>
    <t>do 70kB</t>
  </si>
  <si>
    <t>http://www.adactive.cz/navod-na-vyrobu.php</t>
  </si>
  <si>
    <t>Big Square</t>
  </si>
  <si>
    <t>on (release) {
if (!_root.clickthru &amp;&amp; _root.clickTag) {
_root.clickthru = _root.clickTag;
}
getURL(_root.clickthru, _root.clickTarget);
}</t>
  </si>
  <si>
    <t>Branding</t>
  </si>
  <si>
    <t xml:space="preserve">on (release) {
if (_root.clickthru == undefined &amp;&amp; _root.clickTag) {
_root.clickthru = _root.clickTag;
}
if (_root.clickthru == undefined &amp;&amp; _root.clickTAG) {
_root.clickthru = _root.clickTAG;
}
if (_root.clickTarget == undefined) {
_root.clickTarget = "_top";
}
getURL(_root.clickthru, _root.clickTarget);
}
if (_root.clickthru == undefined &amp;&amp; _root.clickTag) {
_root.clickthru = _root.clickTag;
}
if (_root.clickthru == undefined &amp;&amp; _root.clickTAG) {
_root.clickthru = _root.clickTAG;
}
if (_root.clickTarget == undefined) {
_root.clickTarget = "_top";
}
getURL(_root.clickthru, _root.clickTarget);
}
on (release) {
if (_root.clickthru == undefined &amp;&amp; _root.clickTag) {
_root.clickthru = _root.clickTag;
}
if (_root.clickthru == undefined &amp;&amp; _root.clickTAG) {
_root.clickthru = _root.clickTAG;
}
if (_root.clickTarget == undefined) {
_root.clickTarget = "_top";
}
getURL(_root.clickthru, _root.clickTarget);
}
on (release) {
if (_root.clickthru == undefined &amp;&amp; _root.clickTag) {
_root.clickthru = _root.clickTag;
}
if (_root.clickthru == undefined &amp;&amp; _root.clickTAG) {
_root.clickthru = _root.clickTAG;
}
if (_root.clickTarget == undefined) {
_root.clickTarget = "_top";
}
getURL(_root.clickthru, _root.clickTarget);
}
on (release) {
if (_root.clickthru == undefined &amp;&amp; _root.clickTag) {
_root.clickthru = _root.clickTag;
}
if (_root.clickthru == undefined &amp;&amp; _root.clickTAG) {
_root.clickthru = _root.clickTAG;
}
if (_root.clickTarget == undefined) {
_root.clickTarget = "_top";
}
getURL(_root.clickthru, _root.clickTarget);
}
on (release) {
if (_root.clickthru == undefined &amp;&amp; _root.clickTag) {
_root.clickthru = _root.clickTag;
}
if (_root.clickthru == undefined &amp;&amp; _root.clickTAG) {
_root.clickthru = _root.clickTAG;
}
if (_root.clickTarget == undefined) {
_root.clickTarget = "_top";
}
getURL(_root.clickthru, _root.clickTarget);
}
</t>
  </si>
  <si>
    <t>Branding + iLayer</t>
  </si>
  <si>
    <t>dle SPIR</t>
  </si>
  <si>
    <t>Branding Rollout</t>
  </si>
  <si>
    <t>1000x610</t>
  </si>
  <si>
    <t>70kB</t>
  </si>
  <si>
    <t>K výrobě rolloutu pro Denik.cz: Rollout v celkovém zobrazení má rozměr 1000x1000, část rolloutu zabírá screenshot HP Denik.cz, který slouží jako simulace odsunutí stránky dolů, jak je uvedeno v TP - ZDE PROSÍM UDĚLAT AKTUÁLNÍ NOVÝ SCREEN HP Denik.cz (od ledna 2015 je nový layout, v šabloně je screen staré hp). Pro HP Denik.cz jsou rozměry 1000x390. Viditelná část klientovi kreativy je v rozměru 1000x610. Poprosím o úpravu do tohoto rozměru. Posílám ukázkový link pro lepší představu http://www.denik.cz/?bb_banner=477588&amp;bb_position=19627.1.10.7 K výrobě rolloutu obecně: V případě použití pro jakýkoli jiný server, je nezbytné v rámci podkladů aktualizovat vždy HP</t>
  </si>
  <si>
    <t>Double Leaderboard</t>
  </si>
  <si>
    <t>Double Leaderboard + iLayer</t>
  </si>
  <si>
    <t>do 70kb každý banner</t>
  </si>
  <si>
    <t>Double Leaderboard s videem</t>
  </si>
  <si>
    <t>V případě rozměru základny 1000×200/1030x200 bude mít grafická čast rozměr 644×200/665x200, zbytek bude průhledné místo pro video viz rozměr níže. Rozměr videa v základně: V případě rozměru základny 1000×200/1030x200 bude mít video část rozměr 356×200
Formát souboru: PNG, GIF, JPG nebo SWF (bez actionscript) s průhledným prostorem v oblasti videa. SWF banner bude převeden do HTML5 tak, aby fungoval i mobiních zařízeních.</t>
  </si>
  <si>
    <t>leaderboard 70kB; videobanner 50kB</t>
  </si>
  <si>
    <t>Musí obsahovat tlačítko na vypnutí zvuku a tlačítko „play/pause“
Zvuk musí být defaultně vypnutý a spouští se až po interakci uživatele
Nosič musí splňovat obecnou technickou specifikaci clickthru dle SPIR
Konstrukce :
přehrávání („streaming videa“) se realizuje pomocí třídy NetStreamUkázka scriptu :
var netConn:NetConnection = new NetConnection(0); netConn.connect(null); var netStream:NetStream = new NetStream(netConn); my_video.attachVideo(netStream); netStream.setBufferTime(5); netStream.play(videourl); proměnná „videourl“ musí být zachována pokud bude video umístěno u nás!
- video může být uloženo i na jiném místě, například u klienta. V tomto případě bude místo proměnné „videourl“ link na video.</t>
  </si>
  <si>
    <t>Double Square (300x600)</t>
  </si>
  <si>
    <t>70 kB</t>
  </si>
  <si>
    <t>Fullbranding</t>
  </si>
  <si>
    <t>Double leaderboard 1000x200 + pozadí 1920x1080; Formát: flash (SWF) (bez actionscript), obrázek (JPG, GIF, PNG)</t>
  </si>
  <si>
    <t>Fullbranding s videem</t>
  </si>
  <si>
    <t>Double leaderboard 1000×200 s průhledným místem pro video o rozměru 356x200+ pozadí 1920x1080; Formát: flash (SWF) (bez actionscript), obrázek (JPG, GIF, PNG); video - nosič(swf) a video (flv) rozměry nosiče : dle zvoleného reklamního formátu 356x200</t>
  </si>
  <si>
    <t>70 kb Leaderboard, 70 kb pozadí, 50 kb videobanner</t>
  </si>
  <si>
    <t>Video musí obsahovat tlačítko na vypnutí zvuku a tlačítko „play/pause“
Zvuk musí být defaultně vypnutý a spouští se až po interakci uživatele; přehrávání („streaming videa“) se realizuje pomocí třídy NetStreamUkázka scriptu :
var netConn:NetConnection = new NetConnection(0); netConn.connect(null); var netStream:NetStream = new NetStream(netConn); my_video.attachVideo(netStream); netStream.setBufferTime(5); netStream.play(videourl); proměnná „videourl“ musí být zachována pokud bude video umístěno u nás!
- video může být uloženo i na jiném místě, například u klienta. V tomto případě bude místo proměnné „videourl“ link na video.</t>
  </si>
  <si>
    <t>Hypertext</t>
  </si>
  <si>
    <t>obrázek (JPG, GIF, PNG) 60x50 + max 80 znaků včetně mezer</t>
  </si>
  <si>
    <t>5 kB</t>
  </si>
  <si>
    <t>50 kB</t>
  </si>
  <si>
    <t>Leaderboard</t>
  </si>
  <si>
    <t>Megaboard Exclusive</t>
  </si>
  <si>
    <t>Megaboard Exclusive s videem</t>
  </si>
  <si>
    <t>banner do 70 kB</t>
  </si>
  <si>
    <t>Post-roll</t>
  </si>
  <si>
    <t>Formát videa: .mp4, .mov, .avi, .mpeg, .wmv
- Rozlišení: min.640x360px
- Poměr stran: 16:9 / 4:3
- Max. délka video spotu: 60s
- Bez možnosti přeskočit video</t>
  </si>
  <si>
    <t>Pre-roll</t>
  </si>
  <si>
    <t>Formát videa: .mp4, .mov, .avi, .mpeg, .wmv
- Rozlišení: min.640x360px
- Poměr stran: 16:9 / 4:3
- Max. délka video spotu: 30s
- Možnost přeskočit reklamu po: 10s</t>
  </si>
  <si>
    <t>PR</t>
  </si>
  <si>
    <t>Text Arial, řez regular, velikost písma minimálně 14 bodů, barva 100 % černá. Obrázek, logo: minimálně velikost 100 obrazových bodů na výšku (a k tomu proporčně šířka), rozlišení 72 dpi</t>
  </si>
  <si>
    <t>Text: minimálně 600 znaků, maximálně 2500 znaků. Titulek článku: má mít maximálně 80 znaků včetně mezer (čím údernější, tím lepší)
První odstavec nesmí mít více než 500 znaků. V případě, že jde o krátký článek s textem o minimální délce 600 znaků, nesmí jeho délka přesáhnout 200 znaků; Úvodní fotografie : musí být JPG (tento formát je nutný u všech zaslaných fotek) o velikosti 1024 x 768 pixelů. Musí být dodána v minimální kvalitě 225 KB, aby se na webu ukázala v odpovídající kvalitě. K fotce musí zadavatel poslat text (cca jedna věta), který u ní má být uveden, a jméno autora (firmy).
Další fotografie
Do textu jde umístit jednu (v případě krátkého textu) až dvě (v případě dlouhého textu) fotografie. K fotografiím je třeba dodat popisky (buď jednu ke všem fotografiích, nebo individuální ke každé), s autorstvím je to stejné jako u úvodní fotografie.  Video
U článku může být jedno i dvě videa.
Technické specifikace
AdActive, s.r.o. / se sídlem Praha 5 - Smíchov, Kováků 3280/5, PSČ 150 00 / IČ 28199901 / DIČ CZ28199901
Zaslané video musí mít maximálně 200 MB a musí být ve formátu FLV, WMV, AVI či nejlépe MP4.
V článku se video objeví místo úvodní fotografie, je k němu nutné dodat náhledovou fotku ve formátu 1024x768 px. Poslední možností je zaslat odkaz na video na cizí URL, v takovém případě na něj lze odkazovat z textu článku (je potřeba uvést, kde přesně odkaz má být).
URL na cizí weby Z článku (kromě prvního odstavce) mohou vést odkazy na cizí weby. Na konkrétním místě článku je možné napsat například Více zde, případně lze odkazovat z konkrétních slov</t>
  </si>
  <si>
    <t>Rollband VideoAd</t>
  </si>
  <si>
    <t>Rozměr banneru: 1000×300
Rozměr grafické části: 467×300, zbytek bude průhledné místo pro video viz rozměr níže. Rozměr videa v základně: 533×300. Tento rozměr videa není potřeba dodávat samostatně; Formát souboru: PNG, GIF, JPG nebo SWF (bez actionscript) s průhledným prostorem v oblasti videa. SWF banner bude převeden do HTML5 tak, aby fungoval i mobiních zařízeních.
Tlačítka zavřít / otevřít: 50×300. Je možné dodat dvě samostatné tlačítka pro každý stav zvlášť ve formátu PNG, GIF nebo JPG</t>
  </si>
  <si>
    <t>Layerové část
Velký videoAd:
Tato část reklamního formátu se zobrazí buď automaticky s omezením na uživatele jednou za týden a nebo po najetí uživatele myší nad základnu po 3 sec. Doporučný rozměr je 1000×700 z důvodu viditelnosti celého rekl. sdělení i na obrazovkách s menším rozlišením.
Technické specifikace layerové části:
Rozměr layerové části: 1000×700 s tím, že kdekoliv v tomto rozměru bude průhledné místo pro video viz níže. Datová velikost layerové části: 500kB Formát souboru: PNG, GIF, JPG nebo SWF (bez actionscript) s průhledným prostorem v oblasti videa. SWF banner bude převeden do HTML5 tak, aby fungoval i mobiních zařízeních. Rozměr videa: Video v layyerové části má obvykle rozměr 640×360. Prosíme tedy o dodání videa minimálně těchto rozměrů.Video soubor
Technické specifikace videa:
Rozměr videa: minimálně 640×360 zde není však omezení, video si sami převedeme do potřebné velikosti. Délka videa: maximální délka videa je 30 sec. Datová velikost videa: Bez omezení, doporučujeme však neposílat video soubor e-mailem, ale uložit ho do online „úschovny“ a poslat pouze odkaz ke stažení (Dropox, Uschovna.cz, Ulozto.cz aj.). Formát souboru: Bez omezení, ale doporučujeme standardní obvyklé video kodeky. Formát např. AVI, MPEG, MOV, FLV, MP4 aj..</t>
  </si>
  <si>
    <t>Skyscraper</t>
  </si>
  <si>
    <t>Sticky Double leaderboard</t>
  </si>
  <si>
    <t xml:space="preserve"> 750x200, 1000x200 Formát souboru: PNG, GIF, JPG nebo SWF (bez actionscript), SWF banner bude převeden do HTML5 tak, aby fungoval i mobiních zařízeních</t>
  </si>
  <si>
    <t>Banner musí být opatřen funkčním křížkem pro zavření
Křížek na zavření jako tlačítko s touto funkcí:
on (release) { if ( _root.activex == 1 ) { fscommand( _root.prefix + "_close" ); } else { getURL( "javascript:" + _root.prefix + "_close()" , "_self" ); } } Flash, Specifikace clickthru
Každá kreativa využívající Flash formát by měla být dodána s alternativním obsahem nativním pro prohlížeče - rastrové obrázky formátu GIF nebo JPEG. Definice prokliku – Clickthru dle SPIR – podrobné informace zde. (http://www.spir.cz/sites/default/files/definice_prokliku_ver._2.0_10.2008_updated_11.2011.pdf)</t>
  </si>
  <si>
    <t>Sticky Leaderboard</t>
  </si>
  <si>
    <t>Rozměr banneru: 750x100, 1000x100,
Formát souboru: PNG, GIF, JPG nebo SWF (bez actionscript), SWF banner bude převeden do HTML5 tak, aby fungoval i mobiních zařízeních</t>
  </si>
  <si>
    <t>VideoAd Kostka</t>
  </si>
  <si>
    <t>VideoAd Kostka
Ukázka: http://www.videoad.cz/ukazky/?bb_banner=455487&amp;bb_position=16691.10.2.1
Základna:
Základnou tohoto formátu je banner, který může nabývat těchto rozměrů 300×300, 250×250, 300×250, 1000×200 apod. (zde záleží na konkrétní specifikaci daného média, kde kampaň poběží). Kostka se obvykle zobrazí automaticky po příchodu uživatele na stránku, ale je možné ji znovu vyvolat najetím myší uživatele nad základní banner, kde začne odpočítávání a po 3 sec. se zobrazí. Na šesti stranách Kostky se mmůže zobrazovat libovolný počet videíí nebo obrázků. V případě videa se po kliknutí na odpovídající stranu s videem zobrazí velký VideoAd přes celou obrazovku. Po kliknutí na odpovídající stranu s obrazkem se uživatel přenese rovnou na stránky klienta.
Technické specifikace základny:
Rozměr banneru: 300×300, 250×250, 300×250, 1000×200 apod. (zde záleží na konkrétní specifikaci daného média kde kampaň poběží). Doporučujeme kontaktovat jednotlivé partnery pro upřesnění základny) Rozměr grafické části: V případě rozměru základny 300×300 lze využít prostor pro grafiku o rozměru 300×131, je možné to rozdělit na dvě části horní a spodní o rozměrech 300×65 a 300×66 s tím, že uprostřed bude průhledné místo pro video viz rozměr níže. Celek však bude tvořit rozměr 300×300 s pruhledným místem pro video. Rozměr videa v základně: V případě rozměru základny 300×300 bude mít video část rozmě 300×169. Tento rozměr videa není potřeba dodávat samostatně. Datová velikost základny bez videa: 100kB Formát souboru: PNG, GIF, JPG nebo SWF (bez actionscript) s průhledným prostorem v oblasti videa. SWF banner bude převeden do HTML5 tak, aby fungoval i mobiních zařízeních.
Technické specifikace kostky:
Rozměr: Všech 6 stran kostky má rozměr 300×300. Obrázky: V závyslosti na počet videíí v Kostce je dobré dodat na zbylé strány obrazky ve formátu PNG, JPG, GIF o rozměru 300×300. Rozměr videa: Video bude zmenšeno do rozměru 300×169. Tento rozměr videa není potřeba dodávat samostatně. Datová velikost obrázků: 100kB Formát souboru: PNG, GIF, JPG.
Layerová část:
Velký videoAd
Tato část reklamního formátu se zobrazí po kliknutí na stranu Kostky s videem. Doporučný rozměr je 1000×700 z důvodu viditelnosti celého rekl. sdělení i na obrazovkách s menším rozlišením.
Technické specifikace layerové části:
Rozměr layerové části: 1000×700 s tím, že kdekoliv v tomto rozměru bude průhledné místo pro video viz níže. Datová velikost layerové části: 500kB Formát souboru: PNG, GIF, JPG nebo SWF (bez actionscript) s průhledným prostorem v oblasti videa. SWF banner bude převeden do HTML5 tak, aby fungoval i mobiních zařízeních. Rozměr videa: Video v layyerové části má obvykle rozměr 640×360. Prosíme tedy o dodání videa minimálně těchto rozměrů.
Video soubor
Technické specifikace videa:
Rozměr videa: minimálně 640×360 zde není však omezení, video si sami převedeme do potřebné velikosti. Délka videa: maximální délka videa je 30 sec. Datová velikost videa: Bez omezení, doporučujeme však neposílat video soubor e-mailem, ale uložit ho do online „úschovny“ a poslat pouze odkaz ke stažení (Dropox, Uschovna.cz, Ulozto.cz aj.). Formát souboru: Bez omezení, ale doporučujeme standardní obvyklé video kodeky. Formát např. AVI, MPEG, MOV, FLV, MP4 aj..</t>
  </si>
  <si>
    <t>VideoAd Leaderboard</t>
  </si>
  <si>
    <t>VideoAd Leaderboard – Deník 1000x200 + video 356x200
Ukázka: http://www.videoad.cz/ukazky/?bb_banner=433867&amp;bb_position=16691.10.1.1
Základna:
Základnou tohoto formátu je banner umístěn v horní části stránky, který může nabývat těchto rozměrů 1000×200, 990×210, 745×200 aj. (zde záleží na konkrétní specifikaci daného média, kde kampaň poběží). Po najetí myší uživatele nad základní banner začne odpočítávání a po 3 sec. se zobrazí layerová část – velký VideoAd přes celou obrazovku. Obvykle se velký VideoAd zobrazuje i automaticky s omezením na jednoho uživatele za týden.
Technické specifikace základny:
Rozměr banneru: 1000×200, 990×210, 745×200 aj. (zde záleží na konkrétní specifikaci daného média kde kampaň poběží). Doporučujeme kontaktovat jednotlivé partnery pro upřesnění základny) Rozměr grafické části: V případě rozměru základny 1000×200 bude mít grafická čast rozměr 644×200, zbytek bude průhledné místo pro video viz rozměr níže. Rozměr videa v základně: V případě rozměru základny 1000×200 bude mít video část rozmě 356×200. Tento rozměr videa není potřeba dodávat samostatně. Datová velikost základny bez videa: 100kB Formát souboru: PNG, GIF, JPG nebo SWF (bez actionscript) s průhledným prostorem v oblasti videa. SWF banner bude převeden do HTML5 tak, aby fungoval i mobiních zařízeních.
Layerové část
Velký videoAd:
Tato část reklamního formátu se zobrazí buď automaticky s omezením na uživatele jednou za týden a nebo po najetí uživatele myší nad základnu po 3 sec. Doporučný rozměr je 1000×700 z důvodu viditelnosti celého rekl. sdělení i na obrazovkách s menším rozlišením.
Technické specifikace layerové části:
Rozměr layerové části: 1000×700 s tím, že kdekoliv v tomto rozměru bude průhledné místo pro video viz níže. Datová velikost layerové části: 500kB Formát souboru: PNG, GIF, JPG nebo SWF (bez actionscript) s průhledným prostorem v oblasti videa. SWF banner bude převeden do HTML5 tak, aby fungoval i mobiních zařízeních. Rozměr videa: Video v layyerové části má obvykle rozměr 640×360. Prosíme tedy o dodání videa minimálně těchto rozměrů.
Video soubor
Technické specifikace videa:
Rozměr videa: minimálně 640×360 zde není však omezení, video si sami převedeme do potřebné velikosti. Délka videa: maximální délka videa je 30 sec. Datová velikost videa: Bez omezení, doporučujeme však neposílat video soubor e-mailem, ale uložit ho do online „úschovny“ a poslat pouze odkaz ke stažení (Dropox, Uschovna.cz, Ulozto.cz aj.). Formát souboru: Bez omezení, ale doporučujeme standardní obvyklé video kodeky. Formát např. AVI, MPEG, MOV, FLV, MP4 aj..</t>
  </si>
  <si>
    <t>Videobanner</t>
  </si>
  <si>
    <t>nosič(swf) a video (flv)
rozměry nosiče : dle zvoleného reklamního formátu</t>
  </si>
  <si>
    <t>do 50 kB</t>
  </si>
  <si>
    <t>Videobranding</t>
  </si>
  <si>
    <t>statické - 1000×200, 1030x200 (nutné dodat oba rozměry), 2x 160x600 PNG, GIF, JPG nebo SWF (bez actionscript) s průhledným prostorem v oblasti videa. SWF banner bude převeden do HTML5 tak, aby fungoval i mobiních zařízeních ; video - nosič(swf) a video (flv)
rozměry nosiče : dle zvoleného reklamního formátu 356x200</t>
  </si>
  <si>
    <t>videobanner do 50 kB; branding do 70kb každý z bannerů</t>
  </si>
  <si>
    <t>Allegro_Group</t>
  </si>
  <si>
    <t>Allegro Group</t>
  </si>
  <si>
    <t xml:space="preserve">
160x600; 654x250; 970x100; 970x210; 970x310
</t>
  </si>
  <si>
    <t>http://onas.heureka.cz/resources/attachments/p0/5/cenik-od-1-4-2014.pdf</t>
  </si>
  <si>
    <t>970x100 + statické pozad</t>
  </si>
  <si>
    <t>970x210</t>
  </si>
  <si>
    <t>970x100</t>
  </si>
  <si>
    <t>Rectangle</t>
  </si>
  <si>
    <t>654x250</t>
  </si>
  <si>
    <t>Wallpaper</t>
  </si>
  <si>
    <t>970x310</t>
  </si>
  <si>
    <t>Bauer_media</t>
  </si>
  <si>
    <t>Bauer Media</t>
  </si>
  <si>
    <t>rozměry dle volby klienta</t>
  </si>
  <si>
    <t xml:space="preserve">20 - 50 kB, dle formátů </t>
  </si>
  <si>
    <t>http://www.bauermedia.cz/sites/default/files/prilohy/42/ts_-_bannery_-_univerzalni.pdf</t>
  </si>
  <si>
    <t>Full branding</t>
  </si>
  <si>
    <t>(bannery dle volby klienta a možností konkrétního webu) +  rám max 1660x300</t>
  </si>
  <si>
    <t>max 70kb banner</t>
  </si>
  <si>
    <t>http://www.bauermedia.cz/sites/default/files/prilohy/42/ts_-_fullbranding_-_univerzalni.pdf</t>
  </si>
  <si>
    <t>Half page Ad</t>
  </si>
  <si>
    <t>300x600px</t>
  </si>
  <si>
    <t>40kB</t>
  </si>
  <si>
    <t>970x100px</t>
  </si>
  <si>
    <t>Leaderbranding</t>
  </si>
  <si>
    <t>970x210 +  rám max 1660x3300</t>
  </si>
  <si>
    <t>http://www.bauermedia.cz/sites/default/files/prilohy/42/ts_-_leaderbranding_-_univerzalni.pdf</t>
  </si>
  <si>
    <t>Medium Rectangle</t>
  </si>
  <si>
    <t>300x250px</t>
  </si>
  <si>
    <t>Mega banner</t>
  </si>
  <si>
    <t>970x210px</t>
  </si>
  <si>
    <t>Mega leaderboard</t>
  </si>
  <si>
    <t>50kB</t>
  </si>
  <si>
    <t>PR článek</t>
  </si>
  <si>
    <t>pro PR článek prosím o dodání textu o 1800 znacích (do 50 znaků nadpis, do 200 znaků perex + vlastní text) + maximálně 5 fotek ve formátu jpg. Ve článku může aktivní proklik. 
Článek vám bude po namontování na web zaslán k odsouhlasení.</t>
  </si>
  <si>
    <t>600x120px</t>
  </si>
  <si>
    <t>Square</t>
  </si>
  <si>
    <t>300x300px</t>
  </si>
  <si>
    <t>Scroll banner</t>
  </si>
  <si>
    <t>148x200px pouze neanimované formáty GIF,JPEG,PNG</t>
  </si>
  <si>
    <t>20kB</t>
  </si>
  <si>
    <t>Video Ad</t>
  </si>
  <si>
    <t>video min.  640 x 480 nebo 640x360</t>
  </si>
  <si>
    <t xml:space="preserve">video bez limitu (konverzi provádí bauermedia) bannery dle http://www.bauermedia.cz/sites/default/files/prilohy/42/ts_-_bannery_-_univerzalni.pdf </t>
  </si>
  <si>
    <t>http://www.bauermedia.cz/sites/default/files/prilohy/42/ts_-_specialni_videoad_-_univerzalni.pdf</t>
  </si>
  <si>
    <t>Videoreklama</t>
  </si>
  <si>
    <t>20 sekund, rozměry 468 x 351px</t>
  </si>
  <si>
    <t>1800 kB</t>
  </si>
  <si>
    <t>http://www.bauermedia.cz/sites/default/files/prilohy/42/ts_-_videreklama_-_univerzalni.pdf</t>
  </si>
  <si>
    <t>rozměry dle volby klienta, formát swf,jpg</t>
  </si>
  <si>
    <t>do 45kB</t>
  </si>
  <si>
    <t>http://www.cncenter.cz/online-tituly</t>
  </si>
  <si>
    <t>Branding S</t>
  </si>
  <si>
    <t>Celkem 200 kB</t>
  </si>
  <si>
    <t>http://www.cncenter.cz/clanek/1634/branding-s</t>
  </si>
  <si>
    <t>Branding M</t>
  </si>
  <si>
    <t>http://www.cncenter.cz/clanek/1635/branding-m</t>
  </si>
  <si>
    <t>Branding L</t>
  </si>
  <si>
    <t>98x200 + 300x300 +
1500x1000 px (šířka webu 980px)
Formát: swf, jpg, gif</t>
  </si>
  <si>
    <t>celkem 240 kB</t>
  </si>
  <si>
    <t>http://www.cncenter.cz/clanek/1636/branding-l</t>
  </si>
  <si>
    <t>Branding XL</t>
  </si>
  <si>
    <t>998x200 + 300x400
+ 1500x1000 px (šířka webu 980px)
Formát: swf, jpg, gif</t>
  </si>
  <si>
    <t>240 kB</t>
  </si>
  <si>
    <t>http://www.cncenter.cz/clanek/1637/branding-xl</t>
  </si>
  <si>
    <t>Branding XXL</t>
  </si>
  <si>
    <t>998x200 + 300x600
+ 1500x1000 px (šířka webu 980px)
Formát: swf, jpg, gif</t>
  </si>
  <si>
    <t>http://www.cncenter.cz/clanek/1576/branding-xxl</t>
  </si>
  <si>
    <t>Branding + Quatroboard</t>
  </si>
  <si>
    <t>998 x 400 px
+ statické pozadí 1500 x 1000 px
Formát: swf, jpg, gif</t>
  </si>
  <si>
    <t>200 kB</t>
  </si>
  <si>
    <t>Megaboard
Dimension: 998x200 px
Format: swf, jpg, gif
iLayer
Dimension: 998x400 px
Format: swf, jpg, gif
Background
Dimension: 1500x1000 px
Format: jpg 
Ukázka: http://img.blesk.cz/static/data/blesk/reklama/mcdonald/blesk-hp.html</t>
  </si>
  <si>
    <t>Megaboard 45 kB; iLayer 70 kB; background 200 kB</t>
  </si>
  <si>
    <t>http://img.cncenter.cz/static/pdf/202/3/9/2023976.pdf</t>
  </si>
  <si>
    <t>Double Gate</t>
  </si>
  <si>
    <t>2x (130x1000+998x125)</t>
  </si>
  <si>
    <t>135kB</t>
  </si>
  <si>
    <t>http://www.cncenter.cz/clanek/1570/double-gate</t>
  </si>
  <si>
    <t>Double Skyscraper</t>
  </si>
  <si>
    <t>45kB</t>
  </si>
  <si>
    <t>http://www.cncenter.cz/clanek/1565/double-skyscraper</t>
  </si>
  <si>
    <t>Galerie backdoor video</t>
  </si>
  <si>
    <t>ukázka: http://img.blesk.cz/static/data/blesk/reklama/hornbach/galerie.html?foto=1000</t>
  </si>
  <si>
    <t>http://img.cncenter.cz/static/pdf/202/4/3/2024324.pdf</t>
  </si>
  <si>
    <t>Gate</t>
  </si>
  <si>
    <t>130 x 800 + 998 x 200
+ 130 x 800 px  (swf, jpg)</t>
  </si>
  <si>
    <t>http://www.cncenter.cz/clanek/1571/gate</t>
  </si>
  <si>
    <t>Komerční sdělení</t>
  </si>
  <si>
    <t>60x40px + 42 znaků text (vč. mezer)</t>
  </si>
  <si>
    <t>http://img.cncenter.cz/static/pdf/228/7/5/2287520.pdf</t>
  </si>
  <si>
    <t>http://www.cncenter.cz/clanek/1609/leaderboard</t>
  </si>
  <si>
    <t>Leaderboard + iLayer</t>
  </si>
  <si>
    <t>Leaderboard
Dimension: 998x100 px
Format: swf, jpg, gif
iLayer
Dimension: 998x400 px
Format: swf, jpg, gif</t>
  </si>
  <si>
    <t>Leaderboard 45 kB; iLayer 200 kB</t>
  </si>
  <si>
    <t>http://img.cncenter.cz/static/pdf/202/4/2/2024220.pdf</t>
  </si>
  <si>
    <t>Megaboard</t>
  </si>
  <si>
    <t>998x200px</t>
  </si>
  <si>
    <t>http://www.cncenter.cz/clanek/1561/megaboard</t>
  </si>
  <si>
    <t>Megaboard + iLayer</t>
  </si>
  <si>
    <t>Megaboard
Dimension: 998x200 px
Format: swf, jpg, gif
iLayer
Dimension: 998x800 px
Format: swf, jpg, gif</t>
  </si>
  <si>
    <t>Megaboard 45 kB; iLayer 200 kB</t>
  </si>
  <si>
    <t>http://img.cncenter.cz/static/pdf/202/3/9/2023977.pdf</t>
  </si>
  <si>
    <t>Opona</t>
  </si>
  <si>
    <t>Ukázka: http://img.blesk.cz/static/data/blesk/reklama/t-mobile/10/bleskcz2.html</t>
  </si>
  <si>
    <t>Otvírák</t>
  </si>
  <si>
    <t>A4 + 620 x 328 px , formát jpg, text</t>
  </si>
  <si>
    <t>60 kB</t>
  </si>
  <si>
    <t>PR premium</t>
  </si>
  <si>
    <t>280x158 , .jpg</t>
  </si>
  <si>
    <t>20 kB</t>
  </si>
  <si>
    <t>http://www.cncenter.cz/clanek/1566/pr-premium</t>
  </si>
  <si>
    <t>Rollband</t>
  </si>
  <si>
    <t>http://img.cncenter.cz/static/pdf/202/4/2/2024221.pdf</t>
  </si>
  <si>
    <t>Rollband video</t>
  </si>
  <si>
    <t>http://img.cncenter.cz/static/pdf/202/4/2/2024222.pdf</t>
  </si>
  <si>
    <t>Rollboard</t>
  </si>
  <si>
    <t>ukázka: http://img.blesk.cz/static/data/blesk/reklama/998x500/</t>
  </si>
  <si>
    <t>http://img.cncenter.cz/static/pdf/232/7/1/2327106.pdf</t>
  </si>
  <si>
    <t>300x400px nebo 480x300px</t>
  </si>
  <si>
    <t>http://www.cncenter.cz/clanek/1564/rectangle nebo http://www.cncenter.cz/clanek/1562/rectangle</t>
  </si>
  <si>
    <t>http://www.cncenter.cz/clanek/1563/square</t>
  </si>
  <si>
    <t>VideoAd</t>
  </si>
  <si>
    <t>Megaboard
Dimension: 998x200 px
Format: swf, jpg, gif  
ukázka: http://img.blesk.cz/static/data/blesk/reklama/vw-golf/index.html
Video
Dimension: 16:9, 4:3
Format: flv, mp4
Background
Dimension: 1500x1000 px
Format: jpg</t>
  </si>
  <si>
    <t>Megaboard 45 kB; Video 3MB; Background 200 kB</t>
  </si>
  <si>
    <t>http://img.cncenter.cz/static/pdf/202/3/9/2023979.pdf</t>
  </si>
  <si>
    <t>on (release) {
if (!_root.clickthru &amp;&amp; _root.clickTag) {
_root.clickthru = _root.clickTag;
}
if ( _root.clickTarget == undefined) {
_root.clickTarget = "_top";
}</t>
  </si>
  <si>
    <t>Video gate</t>
  </si>
  <si>
    <t xml:space="preserve"> 1240x800 px </t>
  </si>
  <si>
    <t>banner do 70kB, video do 5MB</t>
  </si>
  <si>
    <t>Banner:
Formát: swf, jpg
Poznámka: Banner bude umístěný pod webem a budou viditelné jen části jak pro Gate 130x800 - 980x200 - 130x800
Video:
Formát: mp4
Poznámka: načítání videa přes flashvars parametr videoURL, zvuk aktivní jen na akci uživatelem</t>
  </si>
  <si>
    <t xml:space="preserve">on (release) { 
if (!_root.clickthru &amp;&amp; _root.clickTag) { 
_root.clickthru = _root.clickTag; 
} 
if ( _root.clickTarget == undefined) {
_root.clickTarget = "_top"; 
} 
getURL(_root.clickthru, _root.clickTarget);
}
Definice funkce na mouseover as2 (spouštěč)
on(rollOver){ 
if ( _root.activex == 1 ) {
fscommand( "_starterIn" );
} else {
getURL( "javascript:" + _root.prefix + "_starterIn()" );
}
}
Definice funkce na mouseout as2 (spouštěč)
on(rollOut) {
if ( _root.activex == 1 ) {
fscommand( "_starterOut" );
} else {
getURL( "javascript:" + _root.prefix + "_starterOut()" );
}
}
iLayer
Rozměr: 1240x800 px
Formát: swf, jpg
Datová velikost: 200 kB
Video:
Formát: mp4
Datová velikost: 5 MB
Poznámka: načítání videa přes flashvars parametr videoURL, zvuk aktivní jen na akci uživatelem
Definice prokliku
on (release) { 
if (!_root.clickthru &amp;&amp; _root.clickTag) { 
_root.clickthru = _root.clickTag; 
} 
if ( _root.clickTarget == undefined) {
_root.clickTarget = "_top"; 
} 
getURL(_root.clickthru, _root.clickTarget);
}
Definice funkce na zavření as2 (ilayer)
on(release) { 
if ( _root.activex == 1 ) {
fscommand( "_close" );
} else {
getURL( "javascript:" + _root.prefix + "_close()" );
}
}
</t>
  </si>
  <si>
    <t>998x300px</t>
  </si>
  <si>
    <t>http://www.cncenter.cz/clanek/1698/wallpaper</t>
  </si>
  <si>
    <t>CSFD</t>
  </si>
  <si>
    <t>http://img.csfd.cz/documents/marketing/presentations/CSFD_reklama_technicky.pdf</t>
  </si>
  <si>
    <t>csfd.cz</t>
  </si>
  <si>
    <t>flaoting</t>
  </si>
  <si>
    <t>CTK</t>
  </si>
  <si>
    <t>dle rozměrů, u flash bannerů do 39kB</t>
  </si>
  <si>
    <t>http://www.ceskenoviny.cz/reklama/technicka-specifikace/</t>
  </si>
  <si>
    <t>pokud to bude do tvaru "L" (1x ahead + 1x sky):
ahead: šířka 1010-1030px, výška 100px
sky: šířka 120px, výška max. 1000px
pokud to bude do tvaru "U" (1x ahead + 2x sky):
ahead: šířka 1020-1030px, výška 100px
sky: šířka 120px, výška max. 1000px</t>
  </si>
  <si>
    <t>990x200px</t>
  </si>
  <si>
    <t>ilayer</t>
  </si>
  <si>
    <t xml:space="preserve"> 300x300 + 300x500 nebo
990x100 + 990x300 </t>
  </si>
  <si>
    <t>25 + 30 kB</t>
  </si>
  <si>
    <t>interstitial</t>
  </si>
  <si>
    <t>800x600</t>
  </si>
  <si>
    <t>990x100px</t>
  </si>
  <si>
    <t>Upoutávka ve formátu hypertext (=Obrázek 60x40 px (jpg, png nebo animovaný gif), do 10kb + 85 znaků text (včetně mezer))+ vlastní podklady pro PR článek umístěný na našem serveru:
- text do rozsahu A4 + cca 2 obrázky + url stránek klienta (nepovinné)</t>
  </si>
  <si>
    <t>300x60px</t>
  </si>
  <si>
    <t>25kB</t>
  </si>
  <si>
    <t>120x600</t>
  </si>
  <si>
    <t>flash přehrávač swf (do 25 kB) a datový flash soubor flv (do 1 MB</t>
  </si>
  <si>
    <t xml:space="preserve">on (release) {
   if ( ! _root.clickthru &amp;&amp; _root.clickTag ) {
    _root.clickthru = _root.clickTag; 
   }
   if ( ! _root.clickTarget ) {
   _root.clickTarget = "_top";
   } else if (Key.isDown(Key.SHIFT)) {
    _root.clickTarget = "_blank"; 
   }
  getUrl( _root.clickthru, _root.clickTarget);
} </t>
  </si>
  <si>
    <t>flash přehrávač swf (do 25 kB) a datový flash soubor flv (do 1 MB)</t>
  </si>
  <si>
    <t>ČT</t>
  </si>
  <si>
    <t>Videospot</t>
  </si>
  <si>
    <t xml:space="preserve">Formát videa: .mp4, .mov, .avi, .mpeg, .wmv
Min. rozlišení: 1024x576 px (16:9) resp. 768x576 px (4:3) </t>
  </si>
  <si>
    <t>http://img.ceskatelevize.cz/boss/document/103.pdf?v=1</t>
  </si>
  <si>
    <t>Economia</t>
  </si>
  <si>
    <t>do 50kB</t>
  </si>
  <si>
    <t>http://ad.economia.cz/bannerova-reklama/standardni-formaty/</t>
  </si>
  <si>
    <t xml:space="preserve">    on (release) {
    if (!_root.clickthru &amp;&amp; _root.clickTag) {
     _root.clickthru = _root.clickTag;   }
     if ( ! _root.clickTarget ) {
     _root.clickTarget = "_blank";
       }
     getURL(_root.clickthru, _root.clickTarget);
    }</t>
  </si>
  <si>
    <t>double leaderboard</t>
  </si>
  <si>
    <t>990x210px</t>
  </si>
  <si>
    <t>Centrum.cz / Atlas.cz / Volny.cz</t>
  </si>
  <si>
    <t>Fireplace Branding</t>
  </si>
  <si>
    <t xml:space="preserve"> Leaderboard 1030x100 px ;Pozadí max. 1980x600 px  </t>
  </si>
  <si>
    <t>150kB celkem (70kB jeden banner)</t>
  </si>
  <si>
    <t>http://ad.economia.cz/bannerova-reklama/nestandardni-formaty/branding-fireplace/centrum-cz-atlas-cz-volny-cz/</t>
  </si>
  <si>
    <t>Zena.cz</t>
  </si>
  <si>
    <t>Leaderboard  1070x100/210 px a současně 1024x100/200 px; 2x 120x600 px (levá,pravá); pozadí  1980x600 px (bez možnosti opakovat)</t>
  </si>
  <si>
    <t>http://ad.economia.cz/bannerova-reklama/nestandardni-formaty/branding-fireplace/zena-cz/</t>
  </si>
  <si>
    <t>full banner</t>
  </si>
  <si>
    <t>sport.aktualne.cz</t>
  </si>
  <si>
    <t>leaderboard 1070x210px a pozadí 1980x600px.</t>
  </si>
  <si>
    <t>http://ad.economia.cz/bannerova-reklama/nestandardni-formaty/branding-fireplace/sport-aktualne-cz/</t>
  </si>
  <si>
    <t>half page ad</t>
  </si>
  <si>
    <t>vareni.cz / zdrave.cz</t>
  </si>
  <si>
    <t>leaderboard 1024x100/210px, skyscraper 120x600px levý i pravý zvlášť a pozadí 1980x800px.</t>
  </si>
  <si>
    <t>http://ad.economia.cz/bannerova-reklama/nestandardni-formaty/branding-fireplace/vareni-cz-zdrave-cz/</t>
  </si>
  <si>
    <t>Leaderboard + rollout</t>
  </si>
  <si>
    <t>stahuj.cz</t>
  </si>
  <si>
    <t>leaderboard 990x100px a pozadí 1980x600px.</t>
  </si>
  <si>
    <t>http://ad.economia.cz/bannerova-reklama/nestandardni-formaty/branding-fireplace/stahuj-cz/</t>
  </si>
  <si>
    <t>aktualne.cz</t>
  </si>
  <si>
    <t>leaderboard 1180x210px (1180x100px pro homepage) a pozadí 1980x600px.</t>
  </si>
  <si>
    <t>http://ad.economia.cz/bannerova-reklama/nestandardni-formaty/branding-fireplace/aktualne-cz/</t>
  </si>
  <si>
    <t>medium rectangle</t>
  </si>
  <si>
    <t>ihned.cz</t>
  </si>
  <si>
    <t xml:space="preserve"> leaderboard 1020x210px (1020x100px pro homepage), skyscraper 120x600px levý i pravý zvlášť a pozadí 1980x600px.</t>
  </si>
  <si>
    <t>http://ad.economia.cz/bannerova-reklama/nestandardni-formaty/branding-fireplace/ihned-cz/</t>
  </si>
  <si>
    <t>leaderboard 1020x100/210px, skyscraper 120x600px levý i pravý zvlášť a pozadí 1980x800px.</t>
  </si>
  <si>
    <t>http://ad.economia.cz/bannerova-reklama/nestandardni-formaty/branding-fireplace/penize-cz-1/</t>
  </si>
  <si>
    <t>468x60px</t>
  </si>
  <si>
    <t>do 30kB</t>
  </si>
  <si>
    <t>square</t>
  </si>
  <si>
    <t>Starter + iLayer</t>
  </si>
  <si>
    <t>starter 990x100; 990x210 formát  SWF, JPEG, GIF</t>
  </si>
  <si>
    <t>starter do 50kB rollout do 50 kB</t>
  </si>
  <si>
    <t>http://ad.economia.cz/bannerova-reklama/nestandardni-formaty/leaderboard-rollout/</t>
  </si>
  <si>
    <t xml:space="preserve">
    Najetí kurzoru na plochu starteru (roll over)
        on (rollOver){
         if ( _root.activex == 1 ) {
          fscommand( "_starterIn" );
         } else {
          getURL( "javascript:" + _root.prefix + "_starterIn()" );
         }
        }
    Opuštění plochy kurzorem (roll out):
        on (rollOut) {
         if ( _root.activex == 1 ) {
          fscommand( "_starterOut" );
         } else {
          getURL( "javascript:" + _root.prefix + "_starterOut()" );
         }
        }
    Proklik:
    ACTIONSCRIPT2 implementace/ vývojová prostředí: Macromedia FLASH5-8 ( MF5, MF MX, MX2004, F 8), Adobe CS3/9 a CS4/10
    (v režimu AS2), SWiSH Max2 AS2 je doporučovaná verze !
        on (release) {
        if (!_root.clickthru &amp;&amp; _root.clickTag) {
         _root.clickthru = _root.clickTag;   }
         if ( ! _root.clickTarget ) {
         _root.clickTarget = "_blank";
           }
         getURL(_root.clickthru, _root.clickTarget);
        }
Rollout
Vnitřně by měl být I-layer zkonstruován takto:
    Opuštění plochy kurzorem (roll out):
        on (rollOut) {
         if ( _root.activex == 1 ) {
          fscommand( "_close" );
         } else {
          getURL( "javascript:" + _root.prefix + "_close()" );
         }
        }
    Proklik:
    ACTIONSCRIPT2 implementace/ vývojová prostředí: Macromedia FLASH5-8 ( MF5, MF MX, MX2004, F 8), Adobe CS3/9 a CS4/10
    (v režimu AS2), SWiSH Max2 AS2 je doporučovaná verze !
        on (release) {
        if (!_root.clickthru &amp;&amp; _root.clickTag) {
         _root.clickthru = _root.clickTag;   }
         if ( ! _root.clickTarget ) {
         _root.clickTarget = "_blank";
           }
         getURL(_root.clickthru, _root.clickTarget);
        }</t>
  </si>
  <si>
    <t>Sticky Ad</t>
  </si>
  <si>
    <t xml:space="preserve">990x100px  </t>
  </si>
  <si>
    <t>970x310px</t>
  </si>
  <si>
    <t>120x600px</t>
  </si>
  <si>
    <t>Wide Skyscraper</t>
  </si>
  <si>
    <t>starter dle standartního formátu, i-layer  960x600px ;  SWF, JPEG, GIF</t>
  </si>
  <si>
    <t>starter do 70 kB i-layer do 70kB</t>
  </si>
  <si>
    <t>http://ad.economia.cz/bannerova-reklama/nestandardni-formaty/starter-i-layer/</t>
  </si>
  <si>
    <t>Starter
Musí mít definováno volání těchto funkcí:
    Najetí kurzoru na plochu starteru (roll over)
        on (rollOver){
         if ( _root.activex == 1 ) {
          fscommand( "_starterIn" );
         } else {
          getURL( "javascript:" + _root.prefix + "_starterIn()" );
         }
        }
    Opuštění plochy kurzorem (roll out):
        on (rollOut) {
         if ( _root.activex == 1 ) {
          fscommand( "_starterOut" );
         } else {
          getURL( "javascript:" + _root.prefix + "_starterOut()" );
         }
        }
    Proklik:
    ACTIONSCRIPT2 implementace/ vývojová prostředí: Macromedia FLASH5-8 ( MF5, MF MX, MX2004, F 8), Adobe CS3/9 a CS4/10
    (v režimu AS2), SWiSH Max2 AS2 je doporučovaná verze !
        on (release) {
        if (!_root.clickthru &amp;&amp; _root.clickTag) {
         _root.clickthru = _root.clickTag;   }
         if ( ! _root.clickTarget ) {
         _root.clickTarget = "_blank";
           }
         getURL(_root.clickthru, _root.clickTarget);
        }
I-Layer
Vnitřně by měl být I-Layer zkonstruován takto:
I-Layer musí obsahovat v pravém horním rohu zřetelné tlačítko s křížkem a popiskem "Zavřít" a musí obsahovat volání těchto javascriptových funkcí:
    Na tlačítku zavřít:
        on (release) {
         if ( _root.activex == 1 ) {
          fscommand( "_close" );
         } else {
          getURL( "javascript:" + _root.prefix + "_close()" );
         }
        }
    Proklik:
    ACTIONSCRIPT2 implementace/ vývojová prostředí: Macromedia FLASH5-8 ( MF5, MF MX, MX2004, F 8), Adobe CS3/9 a CS4/10
    (v režimu AS2), SWiSH Max2 AS2 je doporučovaná verze !
        on (release) {
        if (!_root.clickthru &amp;&amp; _root.clickTag) {
         _root.clickthru = _root.clickTag;   }
         if ( ! _root.clickTarget ) {
         _root.clickTarget = "_blank";
           }
         getURL(_root.clickthru, _root.clickTarget);
        }</t>
  </si>
  <si>
    <t>990x100px SWF, JPG, PNG, GIF</t>
  </si>
  <si>
    <t>http://ad.economia.cz/bannerova-reklama/nestandardni-formaty/sticky-ad/</t>
  </si>
  <si>
    <t>starter dle zvoleného formátu;  Video ve formátu wmv, avi, flv nebo mpeg (maximální možná kvalita) 
- konverze do FLV souboru je zajištěna na straně provozovatele v maximání možné kvalitě při zachování datové velikosti max. do 3MB
- délka videa do max. 30 vteřin
- minimální velikost videa 640x480 (4:3) nebo 640x360 (16:9)
- video souboru není možné zobrazovat z jiného umístění než z definovaného streamovacího serveru</t>
  </si>
  <si>
    <t xml:space="preserve">spouštěč do 70kB; </t>
  </si>
  <si>
    <t>http://ad.economia.cz/bannerova-reklama/nestandardni-formaty/videoad/</t>
  </si>
  <si>
    <t>pozadí max 1280x800px; Video ve formátu wmv, avi, flv nebo mpeg (maximální možná kvalita) 
- konverze do FLV souboru je zajištěna na straně provozovatele v maximání možné kvalitě při zachování datové velikosti max. do 3MB
- délka videa do max. 30 vteřin
- minimální velikost videa 640x480 (4:3) nebo 640x360 (16:9)
- video souboru není možné zobrazovat z jiného umístění než z definovaného streamovacího serveru</t>
  </si>
  <si>
    <t>200kB branding 3MB video</t>
  </si>
  <si>
    <t>480x300px</t>
  </si>
  <si>
    <t>160x600px</t>
  </si>
  <si>
    <t>1000x100px</t>
  </si>
  <si>
    <t>Echo_24</t>
  </si>
  <si>
    <t>Echo 24</t>
  </si>
  <si>
    <t>dle potřeby klienta</t>
  </si>
  <si>
    <t>do 50 kB každý banner</t>
  </si>
  <si>
    <t>leaderboard: 980x210px SWF(flash)/JPG/GIF/PNG,nebo externí zobrazovací kód, pozadí: 1920x1080px GIF/JPG/PNG</t>
  </si>
  <si>
    <t>Leaderboard pod logem</t>
  </si>
  <si>
    <t>940x100px</t>
  </si>
  <si>
    <t>text A4 + 6xfoto do galerie 940x500px</t>
  </si>
  <si>
    <t>Facebook</t>
  </si>
  <si>
    <t>https://www.facebook.com/business/ads-guide/clicks-to-website/</t>
  </si>
  <si>
    <t>Finance.cz</t>
  </si>
  <si>
    <t>1020×100, 630x150, 300x300, 120×600, formát: swf, jpg, png, gif</t>
  </si>
  <si>
    <t>35kB</t>
  </si>
  <si>
    <t>http://www.finance.cz/reklama/specifikace/</t>
  </si>
  <si>
    <t xml:space="preserve">on (release) {
    if (typeof (_root.clickTarget) == "undefined") {
  _root.clickTarget = "_top";
  } else if (Key.isDown(Key.SHIFT)) {
   _root.clickTarget="_blank";
   }
    if (typeof (_root.clickthru) != "undefined") {
        getURL (_root.clickthru, _root.clickTarget);
    } else if (typeof (_root.clickTag) != "undefined") {
        getURL (_root.clickTag, _root.clickTarget);
    } else if (typeof (_root.clicktag) != "undefined") {
        getURL (_root.clicktag, _root.clickTarget);
    } else if (typeof (_root.clickthrough) != "undefined") {
        getURL (_root.clickhrough, _root.clickTarget);
    }  else if (typeof (_root.clickTAG) != "undefined") {
        getURL (_root.clickTAG, _root.clickTarget);
    }  
}
</t>
  </si>
  <si>
    <t xml:space="preserve">on (release) { 
if (_root.clickthru == undefined &amp;&amp; _root.clickTag) { 
_root.clickthru = _root.clickTag; 
} 
if (_root.clickthru == undefined &amp;&amp; _root.clickTAG) { 
_root.clickthru = _root.clickTAG; 
} 
if (_root.clickTarget == undefined) { 
_root.clickTarget = "_top"; 
} 
getURL(_root.clickthru, _root.clickTarget); 
}
</t>
  </si>
  <si>
    <t>Direct mail</t>
  </si>
  <si>
    <t>max šířka 580 px; html email</t>
  </si>
  <si>
    <t>40 kB</t>
  </si>
  <si>
    <t>Email bude pripraven v komplet html kodu vcetne hlavicek a paticek a prislusne nastylovan. Obrazky nejsou soucasti emailu, takze obrazky se odkazujou klasicky ke klientovi na web server. Css styly je vhodne psat primo k jednotlivym html znackam (lepsi kompatibilita s email prohlizeci). Velikost emailu max 40KB, Max. šíře 580 px</t>
  </si>
  <si>
    <t>60x40; text + logo</t>
  </si>
  <si>
    <t>obrázek 60x40px a text do 90 znaků</t>
  </si>
  <si>
    <t>Logo</t>
  </si>
  <si>
    <t>90x35; GIF, PNG, JPG</t>
  </si>
  <si>
    <t>Scyscraper</t>
  </si>
  <si>
    <t>160x600; image, flash</t>
  </si>
  <si>
    <t>neomezena doba animace</t>
  </si>
  <si>
    <t>Sponzorský box</t>
  </si>
  <si>
    <t>250x80; SWF, GIF, PNG, JPG</t>
  </si>
  <si>
    <t>35 kB</t>
  </si>
  <si>
    <t>Flashovy banner se vzdy vklada jako alternativa ke standardnimu IMG banneru (gif,jpg,png).</t>
  </si>
  <si>
    <t>300x300 image, flash</t>
  </si>
  <si>
    <t>Geewa</t>
  </si>
  <si>
    <t>pre-roll</t>
  </si>
  <si>
    <t>480x300 px; SWF, JPG, GIF, iFrame (HTML), apod.</t>
  </si>
  <si>
    <t>http://reklama.geewa.cz/2008/09/pro-inzerovat-na-geewa-online-hrch.html</t>
  </si>
  <si>
    <t>Game Takeover - horni a dolni aktivni plocha</t>
  </si>
  <si>
    <t>2x (574x80) GIF/JPG/HTML/SWF</t>
  </si>
  <si>
    <t>2x25 kB</t>
  </si>
  <si>
    <t>HTML-odkazy se musi otevirat do noveho okna; SWF- definice prokliku dle SPIRu, cilova stranka se musi otevirat do noveho okna</t>
  </si>
  <si>
    <t>Pozadi</t>
  </si>
  <si>
    <t>1280x1024 az 1600x1200 GIF/JPG/PNG</t>
  </si>
  <si>
    <t>bitmapa ramuje hru a zaroven slouzi ako podklad pod horni a dolni aktivni plochu. Velikost vnitrniho vyrezu pro hru 574x500px</t>
  </si>
  <si>
    <t>Google</t>
  </si>
  <si>
    <t>240×400, 320×50, 468×60,728×90, 250×250, 200×200, 336×280, 300×250, 120×600, 160×600, -300×600, 970×90, 320×100, 970×250, 300×1050,  JPEG/JPG/PNG/GIF/SWF/HTML5</t>
  </si>
  <si>
    <t>https://support.google.com/adwordspolicy/answer/176108</t>
  </si>
  <si>
    <t>Homepage Expandable Masthead Unit</t>
  </si>
  <si>
    <t>970 x 250 a 970 x 500</t>
  </si>
  <si>
    <t>https://support.google.com/youtube/bin/answer.py?hl=en&amp;answer=187092</t>
  </si>
  <si>
    <t>Homepage Masthead Unit</t>
  </si>
  <si>
    <t>970 x 250</t>
  </si>
  <si>
    <t>https://support.google.com/youtube/bin/answer.py?hl=en&amp;answer=187015</t>
  </si>
  <si>
    <t>InVideo Ads</t>
  </si>
  <si>
    <t>480 x 70; SWF + backup GIF / JPG</t>
  </si>
  <si>
    <t>https://support.google.com/youtube/bin/answer.py?hl=en&amp;answer=187095</t>
  </si>
  <si>
    <t>Masthead</t>
  </si>
  <si>
    <t>970x250px</t>
  </si>
  <si>
    <t>70kB banner 1,5MB video</t>
  </si>
  <si>
    <t>https://support.google.com/displayspecs/?hl=en&amp;rd=2#topic=4588474</t>
  </si>
  <si>
    <t>Masthead Lite</t>
  </si>
  <si>
    <t>495 x 150 JPG / static. GIF / SWF</t>
  </si>
  <si>
    <t>https://support.google.com/youtube/bin/answer.py?hl=en&amp;answer=2649406</t>
  </si>
  <si>
    <t>Masthead Lite Expandable</t>
  </si>
  <si>
    <t>495 x 150; JPG / static. GIF / SWF</t>
  </si>
  <si>
    <t>https://support.google.com/youtube/bin/answer.py?hl=en&amp;answer=2664118</t>
  </si>
  <si>
    <t>Rich Media Ads</t>
  </si>
  <si>
    <t>300 x 250</t>
  </si>
  <si>
    <t>https://support.google.com/youtube/bin/answer.py?hl=en&amp;answer=187098</t>
  </si>
  <si>
    <t>Standard Banner Ads</t>
  </si>
  <si>
    <t>300 x 250; GIF / JPG / SWF</t>
  </si>
  <si>
    <t>https://support.google.com/youtube/bin/answer.py?hl=en&amp;answer=187449</t>
  </si>
  <si>
    <t>video: MOV; .MPEG4; .AVI; .WMV; .MPEGPS; .FLV; 3GPP; WebM  doprovodná reklama:300 × 60 JPG, GIF nebo SWF</t>
  </si>
  <si>
    <t>video: délka 12 - 180s ; banner max 70kb</t>
  </si>
  <si>
    <t>Heureka.cz</t>
  </si>
  <si>
    <t>Banner Set</t>
  </si>
  <si>
    <t>970x310 px, 970x100 px, 160x600 px ; JPG, JPEG, GIF, PNG a filmy typu Flash SWF.</t>
  </si>
  <si>
    <t>http://onas.heureka.cz/pro-obchodni-partnery/reklama-na-heurece/bannerova-reklama</t>
  </si>
  <si>
    <t>970x310 px JPG, JPEG, GIF, PNG a filmy typu Flash SWF.</t>
  </si>
  <si>
    <t>160x600px JPG, JPEG, GIF, PNG a filmy typu Flash SWF.</t>
  </si>
  <si>
    <t>970x100 pxJPG, JPEG, GIF, PNG a filmy typu Flash SWF.</t>
  </si>
  <si>
    <t>Impression_media</t>
  </si>
  <si>
    <t>Impression media</t>
  </si>
  <si>
    <t>Rozměry: 745x100 px, 745x200 px,  120x600 px, 300x600 px, 480x300 px, 300x300 px, 250x250 px
 Formát: swf, jpg, png, gif</t>
  </si>
  <si>
    <t>http://www.impressionmedia.cz/technicke-specifilkace/#square</t>
  </si>
  <si>
    <t>on (release) {
   if (!_root.clickthru &amp;&amp; _root.clickTag) {
    _root.clickthru = _root.clickTag;
   }
   if ( ! _root.clickTarget ) {
    _root.clickTarget = "_blank";
   }
getURL(_root.clickthru, _root.clickTarget);
}</t>
  </si>
  <si>
    <t>Double leaderboard video</t>
  </si>
  <si>
    <t xml:space="preserve"> Rozměry swf: 745x200 px, video zpravidla 300x200 px s poměrem stran 4:3 nebo 16:9
 Formát swf a flv</t>
  </si>
  <si>
    <t xml:space="preserve"> Max. velikost swf 50 Kb, video 1,5MB</t>
  </si>
  <si>
    <t>http://www.impressionmedia.cz/technicke-specifilkace/#doubleleaderboardvideo</t>
  </si>
  <si>
    <t>Expand</t>
  </si>
  <si>
    <t>formát swf</t>
  </si>
  <si>
    <t>http://www.impressionmedia.cz/technicke-specifilkace/#expand</t>
  </si>
  <si>
    <t>Rozměry i-Layer (včetně případné průhledné vrstvy) se musí vejít do čtverce 600 x 600 px
 Formát swf</t>
  </si>
  <si>
    <t xml:space="preserve"> Max. velikost do 130 kB celkem za oba formáty</t>
  </si>
  <si>
    <t>http://www.impressionmedia.cz/technicke-specifilkace/#ilayer</t>
  </si>
  <si>
    <t>video ilayer</t>
  </si>
  <si>
    <t>Starter
 Formát swf
 Video flv
 Max. velikost banner max. 50 kB, video soubor max. 1,5MB.
iLayer
 Formát swf
 Video flv, streamované ze stránek klienta
 Max. velikost banner max. 80 kB, video soubor max. 1,5MB.</t>
  </si>
  <si>
    <t>starter do 50kB ilayer do 80kB video do 1,5MB</t>
  </si>
  <si>
    <t>http://www.impressionmedia.cz/technicke-specifilkace/#videoilayer</t>
  </si>
  <si>
    <t>Interstitial</t>
  </si>
  <si>
    <t>Rozměry Doporučujeme, aby se kreativa (včetně případné průhledné vrstvy) vešla do čtverce 600 x 600 px.
 Formát swf, jpg, png, gif</t>
  </si>
  <si>
    <t>max 70kB</t>
  </si>
  <si>
    <t>http://www.impressionmedia.cz/technicke-specifilkace/#interstitial</t>
  </si>
  <si>
    <t>Rozměry 745x100 px, 745x200 px
 Formát swf, jpg, png, gif</t>
  </si>
  <si>
    <t xml:space="preserve"> Max. velikost 50 kB</t>
  </si>
  <si>
    <t>http://www.impressionmedia.cz/technicke-specifilkace/#leaderboard</t>
  </si>
  <si>
    <t>Velikost: 720x432px, je maximální velikost širokoúhlého zobrazení spotu
 Formát: mp4 s kodekem H264 a s audio kodekem aac (mp4a)</t>
  </si>
  <si>
    <t>do 5MB</t>
  </si>
  <si>
    <t>http://www.impressionmedia.cz/technicke-specifilkace/#preroll</t>
  </si>
  <si>
    <t>Rollband: Rozměr banneru 1000×300 px
 Grafika: Rozměr graf. části 467×300 px, zbytek bude průhledné místo pro video viz rozměr níže.
 Video: Rozměr v základně 533×300 px. Tento rozměr videa není potřeba dodávat samostatně.
 Tlačítko: Rozměr tlačítka zavřít / otevřít 50×300 px. Je možné dodat dvě samostatné tlačítka pro každý stav zvlášť ve formátu PNG, GIF nebo JPG.</t>
  </si>
  <si>
    <t>70 kB základny bez videa</t>
  </si>
  <si>
    <t>http://www.impressionmedia.cz/technicke-specifilkace/#rollbandvideo</t>
  </si>
  <si>
    <t>Internet_Info</t>
  </si>
  <si>
    <t>Internet Info</t>
  </si>
  <si>
    <t>rozměry dle potřeb klienta; GIF, JPG, PNG, flash</t>
  </si>
  <si>
    <t> 30 kB</t>
  </si>
  <si>
    <t>http://www.iinfo.cz/pro-inzerenty/technicke-specifikace/</t>
  </si>
  <si>
    <t>Background</t>
  </si>
  <si>
    <t>(rozměry dle zarovnání, Pokud bude zarovnání na střed je potřeba dodat podklady o šíři webu + 120px na
každé straně, kde bude vidět kreativa)</t>
  </si>
  <si>
    <t>http://www.iinfo.cz/nove-specialni-formaty-gemius.pdf</t>
  </si>
  <si>
    <t>Drawbridge</t>
  </si>
  <si>
    <t>• rozměry vyjíždějícího banneru (v demu je 750x300px)
• soubor vyjíždějícího banneru (Flash nebo obrázek nebo externí)
• rozměry skyscraperů (výchozí 120x600px)
• soubory skyscraperů (Flash nebo obrázek nebo externí)</t>
  </si>
  <si>
    <t>dle vzoru v odkazu</t>
  </si>
  <si>
    <t>Stickyboard</t>
  </si>
  <si>
    <t>dle rozměrů banneru</t>
  </si>
  <si>
    <t>je třeba zjistit</t>
  </si>
  <si>
    <t>http://www.iinfo.cz/Tvorba_kreativy_videobanneru_pro_RS_AdOcean.pdf</t>
  </si>
  <si>
    <t>Kurzy.cz</t>
  </si>
  <si>
    <t>www.kurzy.cz</t>
  </si>
  <si>
    <t>480x300 nebo 675x200 px, SWF, GIF, PNG, JPG</t>
  </si>
  <si>
    <t>max 55 kB</t>
  </si>
  <si>
    <t>http://www.kurzy.cz/reklama/specifikace/rectangle.htm</t>
  </si>
  <si>
    <t>Pokud je kreativa ve formátu *SWF, musí mít definován proklik v actionscriptu ve tvaru:
on (release) {
if (!_root.clickthru &amp;&amp; _root.clickTag) {
_root.clickthru = _root.clickTag;
}
getURL(_root.clickthru, _root.clickTarget);
}
Pro kreativy ve Flash 7 a 8 lze použít i proklik ve tvaru:
on (release) {
if (!_root.clickthru &amp;&amp; _root.clickTag) {
_root.clickthru = _root.clickTag;
}
if ( ! _root.clickTarget ) {
_root.clickTarget = "_top";
}
getURL(_root.clickthru, _root.clickTarget);
}</t>
  </si>
  <si>
    <t>Orámování</t>
  </si>
  <si>
    <t>Rozměry jedna kreativa (ŠxV) - 1350x600px (rozměry viditelného rámu - horní 1350x150px, strany 150x500px) SWF, GIF, PNG, JPG Rozměny tři kreativy (ŠxV) - 1350x150px horní banner, strany 150x500px SWF, GIF, PNG, JPG</t>
  </si>
  <si>
    <t>max 70 kB</t>
  </si>
  <si>
    <t xml:space="preserve">http://www.kurzy.cz/reklama/specifikace/oramovani.htm </t>
  </si>
  <si>
    <t>max. 990x100px - 990x200px SWF, GIF, PNG, JPG</t>
  </si>
  <si>
    <t>http://www.kurzy.cz/reklama/specifikace/leaderboard.htm</t>
  </si>
  <si>
    <t>300x600 px SWF, GIF, PNG, JPG</t>
  </si>
  <si>
    <t>http://www.kurzy.cz/reklama/specifikace/double_skyscraper.htm</t>
  </si>
  <si>
    <t>Mafra</t>
  </si>
  <si>
    <t>dle volby formátu a webu</t>
  </si>
  <si>
    <t>http://data.idnes.cz/soubory/mafra_all/88A130827_TVE_SPECIFIKACEREKLAMNICHF.PDF</t>
  </si>
  <si>
    <t>HP idnes.cz</t>
  </si>
  <si>
    <t>Homepage</t>
  </si>
  <si>
    <t xml:space="preserve">998x200 px max 45kb + 2000x150 px + opakovací obrázek, 195 kb pozadí, JPG, GIF, SWF
pro sticky stačí pouze pozadí 2000x1100, JPG, max 240 kb 
Obrázek záhlaví obsahuje text: "Podbarvení stránky je placenou inzercí společnosti JMÉNO, a.s." </t>
  </si>
  <si>
    <t>998x200 max 45kB, pozadí 195kB , sticky max 240 kB</t>
  </si>
  <si>
    <t>http://vice.idnes.cz/branding/pravidla.html</t>
  </si>
  <si>
    <t>HP idnes+lidovky</t>
  </si>
  <si>
    <t>lidovky.cz</t>
  </si>
  <si>
    <t>Jednotlivé SEKCE</t>
  </si>
  <si>
    <t>Half page AD (300x600)</t>
  </si>
  <si>
    <t>zbytek</t>
  </si>
  <si>
    <t>GIF/JPG
80 × 60</t>
  </si>
  <si>
    <t>max. 8 kB
titulek max. 50 znaků
text max. 110 znaků
Obrázek nesmí být animovaný</t>
  </si>
  <si>
    <t>Reality, Dovolená</t>
  </si>
  <si>
    <t>reality.idnes.cz</t>
  </si>
  <si>
    <t>dovolena.idnes.cz</t>
  </si>
  <si>
    <t>GIF/JPG
148 × 60</t>
  </si>
  <si>
    <t>max. 8 kB
max. 160 znaků</t>
  </si>
  <si>
    <t>Jízdní řády - IDOS</t>
  </si>
  <si>
    <t>idos.cz</t>
  </si>
  <si>
    <t>GIF/JPG
75 × 75</t>
  </si>
  <si>
    <t>max. 8 kB
max. 75 znaků</t>
  </si>
  <si>
    <t>Hypertext ve videu</t>
  </si>
  <si>
    <t>GIF/JPG/PNG
80 × 50</t>
  </si>
  <si>
    <t>max. 8 kB
titulek max. 25 znaků
text max. 70 znaků</t>
  </si>
  <si>
    <t>iLayer</t>
  </si>
  <si>
    <t>SWF, velikost dle zvoleného formátu: spouštěcí soubor - jako zvolený formát, ilayer zpravidla dvojnásobek</t>
  </si>
  <si>
    <t>dle zvoleného formátu</t>
  </si>
  <si>
    <t>max 45 kB</t>
  </si>
  <si>
    <t>http://data.idnes.cz/soubory/mafra_all/52A120926_TVE_SPECIFIKACE_REKLAMNICH.PDF</t>
  </si>
  <si>
    <t>Middleboard</t>
  </si>
  <si>
    <t>Mobile Leaderboard</t>
  </si>
  <si>
    <t>Mobile Hypertext</t>
  </si>
  <si>
    <t>GIF/JPG
172 × 129</t>
  </si>
  <si>
    <t>bez omezení</t>
  </si>
  <si>
    <t>text max. 70 znaků
text max. 90 znaků 
(včetně mezer)
Text musí být dodán v obou 
délkových variantách</t>
  </si>
  <si>
    <t>Skyscraper (120x600)</t>
  </si>
  <si>
    <t>SWF
+GIF/JPG (záchranný)
120 × 600</t>
  </si>
  <si>
    <t>SWF, velikost dle zvoleného formátu</t>
  </si>
  <si>
    <t>Super (300x60)</t>
  </si>
  <si>
    <t>SWF
+GIF/JPG (záchranný)
300 × 60</t>
  </si>
  <si>
    <t>25 kB</t>
  </si>
  <si>
    <t>Tip Serveru</t>
  </si>
  <si>
    <t>max. 8 kB
max. 110 znaků</t>
  </si>
  <si>
    <t>TopExclusiv (500x40)</t>
  </si>
  <si>
    <t>SWF
+GIF/JPG (záchranný)
500 × 40</t>
  </si>
  <si>
    <t>Video banner</t>
  </si>
  <si>
    <t>480x300px, SWF + FLV + SWF záchranný / HTML 5</t>
  </si>
  <si>
    <t>max. 40 kB SWF, 1 MB FLV , max. datový tok 256 Kbps</t>
  </si>
  <si>
    <t>Flash: http://data.idnes.cz/soubory/mafra_all/88A130827_TVE_SPECIFIKACEREKLAMNICHF.PDF / HTML 5 1) Banner poběží jako samostatná HTML stránka v iframu, čímž je vyloučeno riziko technické i vizuální kolize s jinými prvky stránky. Potřebuje-li být banner mimo iframe, musí být dodaný s větším předstihem a bude podroben důkladnější kontrole.
2) Banner nesmí působit viditelné potíže v žádném prohlížeči (ani ve starším, třeba v Internet Exploreru 8). Nesmí ani vyvolávat JS chyby, ani psát cokoliv do konzole.
3) Podklady pro banner se (včetně externích zdrojů, např. písma z Google Fonts) musí vejít do datového limitu 50 kB. Tímto je vyloučeno i použití všelijakých JS frameworků (YUI, MooTools, Prototype.js, jQuery a spol.) a CSS frameworků (Bootstrap, Foundation).
4) Banner nesmí nadměrně zatěžovat procesor.
5) Obslužné CSS i JS by měly být přímo uvnitř HTML.
6) Celá prokliknutelná část banneru musí být uvnitř odkazu (element &lt;a&gt; s atributem href, žádný onclick). Cílovou adresu do hrefu nastaví náš reklamní systém.
7) Uvnitř iframu se nesmí odehrát žádné přesměrování (nebo jiná změna adresy) způsobující, že prohlížečové tlačítko Zpět na naší stránce nepovede na předchozí stránku.
8) Prokliknutelná část banneru musí mít při najetí myší standardní kurzor ruky, který mívají odkazy. Neprokliknutelné části takový kurzor mít nesmí.
9) Banner si nesmí ukrást focus nebo způsobit odchod z naší stránky bez standardní explicitní akce uživatele (bez kliku myší, bez stisknutí enteru, bez dotyku ukončeného v místě, kde začal).
10) Banner nesmí vydávat zvuky bez najetí myši nebo bez explicitní akce uživatele.
11) Část uživatelů používá jinou výchozí velikost písma. Nevyžadujeme, aby banner vypadal při všech velikostech stejně, jen upozorňujeme, že je vhodné na tuto pružnost prostředí nezapomínat (zamezit jí nelze).</t>
  </si>
  <si>
    <t>720 × 576 px, 25 snímků/sek., poměr stran 16 : 9, širokoúhlý</t>
  </si>
  <si>
    <t>Wallpaper (970x300)</t>
  </si>
  <si>
    <t>970x310 SWF+GIF/JPG (záchranný)</t>
  </si>
  <si>
    <t>Wide Square</t>
  </si>
  <si>
    <t>480x300px, SWF + GIF/JPG záchranný</t>
  </si>
  <si>
    <t>max. 40 kB</t>
  </si>
  <si>
    <t>45 kB</t>
  </si>
  <si>
    <t>Mladá_fronta</t>
  </si>
  <si>
    <t>Mladá fronta</t>
  </si>
  <si>
    <t>Leaderboard 1,000 × 100/200
Square 300 × 300
Skyscraper 300 × 600
Wallpaper 480 × 300 flash, jpeg, gif</t>
  </si>
  <si>
    <t>http://img.mf.cz/file-public/362/4-mediakit_technicka_2015_eng.pdf</t>
  </si>
  <si>
    <t>1052 × 100/200 + 2× 120 × 600 flash, jpeg, gif</t>
  </si>
  <si>
    <t>50kb každý banner</t>
  </si>
  <si>
    <t xml:space="preserve">Interstitial </t>
  </si>
  <si>
    <t>800 × 600</t>
  </si>
  <si>
    <t>1000 × 100/200 flash, jpeg, gif</t>
  </si>
  <si>
    <t xml:space="preserve">2,500 characters, image, url </t>
  </si>
  <si>
    <t>Modrykonik.cz</t>
  </si>
  <si>
    <t>1x horní banner1020 x 150 px, 2x boční banner 160x600 px</t>
  </si>
  <si>
    <t>70 kB / banner</t>
  </si>
  <si>
    <t>http://reklama.modrykonik.cz/docs/cz_gross.pdf</t>
  </si>
  <si>
    <t>Halfpage banner</t>
  </si>
  <si>
    <t>300 x 600 px</t>
  </si>
  <si>
    <t>Mailing</t>
  </si>
  <si>
    <t>Složení: Název odesílatele: 25 znaků
Název zprávy: 80 znaků
Tělo zprávy: vizuál 730x1000 px</t>
  </si>
  <si>
    <t>1020 x 150 px</t>
  </si>
  <si>
    <t>Text: 2 normostrany (max. 3600 znaků)
Linky: 3 povolené odkazy na externí stránky
Vizuál: 2 obrázky (max. 200 kB)</t>
  </si>
  <si>
    <t>Modrykonik.sk</t>
  </si>
  <si>
    <t>Skin</t>
  </si>
  <si>
    <t>1x horní banner1020 x 150 px,pozadí 1600x1000 px</t>
  </si>
  <si>
    <t>70kb/banner</t>
  </si>
  <si>
    <t>160 x 600 px</t>
  </si>
  <si>
    <t>Sponzorovaný příspěvek</t>
  </si>
  <si>
    <t>Avatar: 50x50 px
Obrázek: 446 px x max. 250 px (max. 70 kb)
Název klienta: 25 znaků
Slogan: 200 znaků
Titulek: 30 znaků
Akce (tlačítko): 15 znaků</t>
  </si>
  <si>
    <t>300 x 300 px</t>
  </si>
  <si>
    <t>Nova_group</t>
  </si>
  <si>
    <t>Nova group</t>
  </si>
  <si>
    <t>velikost dle umístění,  SWF, JPEG, GIF, PNG;</t>
  </si>
  <si>
    <t>spouštěč: 20kB; ilayer 40kb</t>
  </si>
  <si>
    <t>http://www.novagroup.cz/images/documents/obchod/Internet_2015/technicke_podminky_internetove_inzerce_2015.pdf</t>
  </si>
  <si>
    <t xml:space="preserve"> on (release) {
 if (_root.clickthru == undefined &amp;&amp; _root.clickTag) {
 _root.clickthru = _root.clickTag;
 }
 if (_root.clickthru == undefined &amp;&amp; _root.clickTAG) {
 _root.clickthru = _root.clickTAG;
 }
 getURL(_root.clickthru, "_blank");
 } 
</t>
  </si>
  <si>
    <t xml:space="preserve"> formát: SWF, JPEG, GIF, PNG;
- rozměr: 800 x 600 px; </t>
  </si>
  <si>
    <t>60kB</t>
  </si>
  <si>
    <t xml:space="preserve"> text 70 znaků včetně mezer, logo (obrázek JPEG) 100 x 60 px;</t>
  </si>
  <si>
    <t>obrázek 5kB</t>
  </si>
  <si>
    <t>745 x 100 px až 970 x 210 px;</t>
  </si>
  <si>
    <t>Overlayer</t>
  </si>
  <si>
    <t xml:space="preserve">formát: flash do verze 10 včetně průhlednosti, JPEG, PNG8/24 včetně
průhlednosti, GIF, video MPEG4/H.264;
- rozměr: 704 x 94px, 141 x 396 px, </t>
  </si>
  <si>
    <t>fotka -  rozměry 600 x 338 px
(poměr stran musí být vždy 16:9) ve formátu JPEG, PNG, GIF   -max. počet znaků Titulek: 50 včetně mezer;
- max. počet znaků Perex: 100 včetně mezer;
- počet znaků Článek: 600 – 2500 včetně mezer</t>
  </si>
  <si>
    <t>300 x 250 px až 300 x 600</t>
  </si>
  <si>
    <t>Rectangle (Board)</t>
  </si>
  <si>
    <t>480 x 300 px až 970 x 300px</t>
  </si>
  <si>
    <t>dle umístění</t>
  </si>
  <si>
    <t>flash přehrávač (do 25 kB) a datový flash
soubor (do 1MB)</t>
  </si>
  <si>
    <t>video iLayer</t>
  </si>
  <si>
    <t>rozměr dle umístění; Spouštěč: formát: SWF, JPEG, GIF, PNG; iLayer: formát: JPEG, GIF, PNG;</t>
  </si>
  <si>
    <t>spouštěč: 40kB; ilayer 60kb</t>
  </si>
  <si>
    <t>Video reklama</t>
  </si>
  <si>
    <t>MPEG2 (720 x 576 px, 16:9, 25fps) nebo
Betacam</t>
  </si>
  <si>
    <t>délka 10-30s</t>
  </si>
  <si>
    <t>Parlamentní_listy</t>
  </si>
  <si>
    <t>Parlamentní listy</t>
  </si>
  <si>
    <t>dle zvolených formátů, SWF/GIF/JPG</t>
  </si>
  <si>
    <t>dle tvolených formátů</t>
  </si>
  <si>
    <t>http://www.parlamentnilisty.cz/redakce/reklama/</t>
  </si>
  <si>
    <t>Half Skyscraper</t>
  </si>
  <si>
    <t>120x300 SWF/GIF/JPG</t>
  </si>
  <si>
    <t>30 kB</t>
  </si>
  <si>
    <t>15 sec. max délka. Odkaz: http://www.parlamentnilisty.cz/redakce/reklama/</t>
  </si>
  <si>
    <t>1024x100 SWF/GIF/JPG</t>
  </si>
  <si>
    <t>120x600 SWF/GIF/JPG</t>
  </si>
  <si>
    <t>250x250 SWF/GIF/JPG</t>
  </si>
  <si>
    <t>Super Footer Box</t>
  </si>
  <si>
    <t>978x210 SWF/GIF/JPG</t>
  </si>
  <si>
    <t>Super Skyscraper</t>
  </si>
  <si>
    <t>240x600 SWF/GIF/JPG</t>
  </si>
  <si>
    <t>480x300 SWF/GIF/JPG</t>
  </si>
  <si>
    <t>160x600 SWF/GIF/JPG</t>
  </si>
  <si>
    <t>Formát: JPG, GIF, PNG, nelze použít zobrazovací script.
Rozměr formátu: šířka 1980 x min. 600pixelů, na středu v rozměru 958 x xx px se zobrazuje webová stránka.</t>
  </si>
  <si>
    <t>max. 250 kB</t>
  </si>
  <si>
    <t>http://www.iprima.cz/reklama/format/pozadi</t>
  </si>
  <si>
    <t>Fullscreen</t>
  </si>
  <si>
    <t>(Dva obrázky - pro monitory s rozlišením 16:9 a 4:3
Rozměr obrázku 1 : 1920 x 1080 pixelů pro monitory s poměrem stran 16:9
Rozměr obrázku 2 : 1440 x 1080 pixelů pro monitory s poměrem stran 4:3)
Formát: JPG, GIF, PNG, nelze použít zobrazovací script</t>
  </si>
  <si>
    <t>Datová velikost: max. 400 kB</t>
  </si>
  <si>
    <t>http://www.iprima.cz/reklama/format/fullscreen</t>
  </si>
  <si>
    <t>Leaderboard
Rozměr formátu: 960 x 100 až 960 x 210 pixelů
Formát: JPG, GIF, PNG nebo flash (SWF dop. verze 9 + zástupný obrázek)
Branding:
Formát: JPG, GIF, PNG, nelze použít zobrazovací script.
Rozměr formátu: šířka 1980 x min. 600pixelů, na středu v rozměru 958 x xx px se zobrazuje webová stránka.</t>
  </si>
  <si>
    <t>Leaderboard max. 50 kB, Branding max. 250 kB</t>
  </si>
  <si>
    <t>http://www.iprima.cz/reklama/format/gate</t>
  </si>
  <si>
    <t>Half page ad</t>
  </si>
  <si>
    <t>Rozměr formátu: 300 x 250 až 300 x 600 pixelů včetně viditelného rámečku
Formát: JPG, GIF, PNG nebo flash (SWF dop. verze 9)</t>
  </si>
  <si>
    <t>max 50kB</t>
  </si>
  <si>
    <t>http://www.iprima.cz/reklama/format/half-page-ad</t>
  </si>
  <si>
    <t>Rozměr formátu: 960 x 100 až 960 x 210 pixelů včetně viditelného rámečku
Formát: JPG, GIF, PNG nebo flash (SWF dop. verze 9 + zástupný obrázek)</t>
  </si>
  <si>
    <t>http://www.iprima.cz/reklama/format/leaderboard</t>
  </si>
  <si>
    <t>Medium rectangle</t>
  </si>
  <si>
    <t>Rozměr formátu: 300 x 250 pixelů včetně viditelného rámečku
Formát: JPG, GIF, PNG nebo flash (SWF dop. verze 9 + zástupný obrázek)</t>
  </si>
  <si>
    <t>http://www.iprima.cz/reklama/format/medium-rectangle</t>
  </si>
  <si>
    <t>Rozměr formátu: 960 x 100 až 960 x 300 pixelů včetně viditelného rámečku
Formát: JPG, GIF, PNG nebo flash (SWF dop. verze 9 + zástupný obrázek)</t>
  </si>
  <si>
    <t>http://www.iprima.cz/reklama/format/megaboard</t>
  </si>
  <si>
    <t>Overlay</t>
  </si>
  <si>
    <t>Rozměr formátu: 600 x 100 pixelů
Formát: JPG, GIF, PNG, nelze použít zobrazovací script</t>
  </si>
  <si>
    <t>Datová velikost: max. 30 kB</t>
  </si>
  <si>
    <t>http://www.iprima.cz/reklama/format/overlay</t>
  </si>
  <si>
    <t>Formát: text ve wordu bez přebytečných znaků a informací (například entery na konci každého řádku).
Obrázky: fotografie v kvalitním rozlišení, poměr stran 16:9, min. 620 x 349 pixelů, ideální šířka 1 200 pixelů.</t>
  </si>
  <si>
    <t>http://www.iprima.cz/reklama/format/pr-clanek</t>
  </si>
  <si>
    <t>Rozlišení: 720x576 aspekt 16:9; Formát: .mp4 (h.264), .mpeg</t>
  </si>
  <si>
    <t>Max. bitrate 6 Mbps</t>
  </si>
  <si>
    <t>http://www.iprima.cz/reklama/format/videospot</t>
  </si>
  <si>
    <t>Direct Mail</t>
  </si>
  <si>
    <t>text nebo HTML</t>
  </si>
  <si>
    <t>HTML formát
DM ve formátu HTML nesmí obsahovat Javascript ani animace ve formátu Flash (swf).
Podklady musí být dodány jako kompletní HTML dokument (validní dle XHTML 1.0 Transitional), s definicí znakové sady, ve které je napsán. HTML kód se musí správně zobrazovat v prohlížečích IE5+, Firefox 1.5+ a Opera 8+. Při tvorbě nedoporučujeme používat pozicování.
Obrázky, které jsou součástí dokumentu, musí být poslány zvlášť v adresáři, protože pro zobrazení v DM musí být uloženy na serveru Seznam.cz. Maximální datová velikost každého z grafických prvků musí být do 50 kB. Všechny odkazy se musí otevírat do nového okna (target="_blank").
HTML dokument může obsahovat jen ty HTML elementy a jejich atributy, které jsou v níže uvedené tabulce níže. CSS styly je možné definovat prostřednictvím elementu STYLE, doporučujeme je však definovat prostřednictvím in-line zápisu.
Doporučovaná šířka DM je buď fixní 550 px (od rozlišení 1024×768 px se DM vždy zobrazí celý, při šířce 380 px se DM zobrazí celý i v rozlišení 800×600 px) nebo plovoucí 100 %, kdy všechny zanořené elementy mají svou šířku nadefinovanu procenty. Pokud bude DM širší než 700 px, není možné zaručit, že bude zobrazen celý.
Přehled povolených XHTML prvků a jejich atributů
Tag | Párový | Atributy
a | Ano |class, href, id, name, style, target
area | Ne | alt, class, coords, href, id, shape
b | Ano | class, id, style
br | Ne | class, id, style
center | Ano | class, id, style
div | Ano | align, class, id, style
font | Ano | class, color, face, id, lang, size, style
form | Ano | action, class, enctype, id, method, style
h1 | Ano | class, id, style
h2 | Ano | class, id, style
h3 | Ano | class, id, style
h5 | Ano | class, id, style
hr | Ne | class, id, style
I | Ano | class, id, style
img | Ne | align,alt,border,class,height,hspace,id,src,style,width
input | Ne | class,id,name,style,type,value
li | Ano | class, id, style
map | Ano | class,id,name,style
ol | Ano | class, id, style
option | Ano | class,id,style,value
p | Ano | align, class, id, style
pre | Ano | class, id, style
select |  Ano | class, id, name, style
span | Ano | class, id, lang, style
strong | Ano | class, id, style
table | Ano | align, border, bgcolor, cellspacing, cellpadding, class, id, style, width
tbody | Ano | class, id, style
th | Ano | align, bgcolor, class, colspan, height, id, rowspan, style, valign, width
td | Ano | align, bgcolor, class, colspan, height, id, rowspan, style, valign, width
tr | Ano | bgcolor,class,id,style,valign
ul | Ano | class,id,style</t>
  </si>
  <si>
    <t>Ad Tv</t>
  </si>
  <si>
    <t xml:space="preserve">http://onas.seznam.cz/cz/reklama/technicke-specifikace/reklamni-formaty/seznam-adtv.html </t>
  </si>
  <si>
    <t>dle volb klienta</t>
  </si>
  <si>
    <t>http://onas.seznam.cz/cz/reklama/technicke-specifikace/reklamni-formaty/</t>
  </si>
  <si>
    <t>Max. datová velikost: Top 300 kB; Repeater 300 kB</t>
  </si>
  <si>
    <t>http://onas.seznam.cz/cz/reklama/technicke-specifikace/reklamni-formaty/branding-2015.html</t>
  </si>
  <si>
    <t>http://onas.seznam.cz/cz/reklama/technicke-specifikace/reklamni-formaty/direct-mail.html</t>
  </si>
  <si>
    <t>Expandable video</t>
  </si>
  <si>
    <t>Spouštěč s malým videem
Video  FLV (On2 VP6) 300×168 px  do 2048 kB
Zástupný obrázek videa  Image (JPG, PNG, GIF)  300×168 px  do 30 kB
iLayer s velkým videm
Video (poloviční HD)  AVI, MOV, MPEG  1280×720 px  do 50 MB
Zástupný obrázek videa  Image (JPG, PNG, GIF)  760×428 px  do 90 kB</t>
  </si>
  <si>
    <t>http://onas.seznam.cz/cz/reklama/technicke-specifikace/reklamni-formaty/expandable-video.html</t>
  </si>
  <si>
    <t>Formát Image (JPG, PNG, GIF – neanimovaný)
Rozměr (šířka × výška) 467×120 px</t>
  </si>
  <si>
    <t>http://onas.seznam.cz/cz/reklama/technicke-specifikace/reklamni-formaty/homepage.html</t>
  </si>
  <si>
    <t>Homepage Bottom</t>
  </si>
  <si>
    <t>Formát Image (JPG, PNG, GIF – neanimovaný)
Rozměr (šířka × výška) 1920×500 px</t>
  </si>
  <si>
    <t xml:space="preserve"> 70 kB</t>
  </si>
  <si>
    <t>http://onas.seznam.cz/cz/reklama/technicke-specifikace/reklamni-formaty/homepage-bottom.html</t>
  </si>
  <si>
    <t>Homepage TV</t>
  </si>
  <si>
    <t>Formát MP4
Rozlišení 720p (např. 1280×720 px ve formátu 16:9)</t>
  </si>
  <si>
    <t>100 MB</t>
  </si>
  <si>
    <t>http://onas.seznam.cz/cz/reklama/technicke-specifikace/reklamni-formaty/homepage-tv.html</t>
  </si>
  <si>
    <t>Spouštěč
Formát Flash (SWF)
Rozměr (šířka × výška) 619×30 px (Hry.cz)
427×300 px (Spolužáci.cz)
iLayer
Formát Flash (SWF)
Rozměr (šířka × výška) 619×340 px (Hry.cz)
427×340 px (Spolužáci.cz)</t>
  </si>
  <si>
    <t>Max. datová velikost: spouštěč 70 kB; ilayer 70 kB</t>
  </si>
  <si>
    <t>http://onas.seznam.cz/cz/reklama/technicke-specifikace/reklamni-formaty/ilayer.html</t>
  </si>
  <si>
    <t>Komerční pozadí</t>
  </si>
  <si>
    <t>Formát Image (JPG, PNG, GIF) + hexakód barvy pozadí (např. #1f2421)
Rozměr (šířka × výška) 1000×1000 px</t>
  </si>
  <si>
    <t>300kB</t>
  </si>
  <si>
    <t>http://onas.seznam.cz/cz/reklama/technicke-specifikace/reklamni-formaty/komercni-pozadi.html</t>
  </si>
  <si>
    <t>Formát Image (JPG, PNG, GIF – neanimovaný)
Rozměr (šířka × výška) 60×40 px
100×116 px (Kupi.cz)</t>
  </si>
  <si>
    <t>5kB (35kB na Kupi.cz)</t>
  </si>
  <si>
    <t>http://onas.seznam.cz/cz/reklama/technicke-specifikace/reklamni-formaty/komercni-sdeleni.html</t>
  </si>
  <si>
    <t>Formát Image (JPG, PNG, GIF)
Flash (SWF)
Videobanner (SWF + FLV)
Dynamický HTML banner
HTML 5
Rozměr (šířka × výška) 970×210 px
970×100 px (TV Program, Homepage Novinky.cz)
745×100 px (Sdovolená.cz)</t>
  </si>
  <si>
    <t>http://onas.seznam.cz/cz/reklama/technicke-specifikace/reklamni-formaty/leaderboard.html</t>
  </si>
  <si>
    <t>sauto.cz smoto.cz</t>
  </si>
  <si>
    <t>Formát Image (JPG, PNG, GIF)
Flash (SWF)
Videobanner (SWF + FLV)
Dynamický HTML banner
HTML 5
Rozměr (šířka × výška) 350×300 px</t>
  </si>
  <si>
    <t>http://onas.seznam.cz/cz/reklama/technicke-specifikace/reklamni-formaty/medium-rectangle.html</t>
  </si>
  <si>
    <t>lide.cz</t>
  </si>
  <si>
    <t>Formát Image (JPG, PNG, GIF)
Flash (SWF)
Videobanner (SWF + FLV)
Dynamický HTML banner
HTML 5
Rozměr (šířka × výška) 980×600 px</t>
  </si>
  <si>
    <t>http://onas.seznam.cz/cz/reklama/technicke-specifikace/reklamni-formaty/megaboard.html</t>
  </si>
  <si>
    <t>Novinky.cz, Sport.cz, Super.cz</t>
  </si>
  <si>
    <t>Formát Image (JPG, PNG, GIF)
Flash (SWF)
Rozměr (šířka × výška) 480×70 px</t>
  </si>
  <si>
    <t>http://onas.seznam.cz/cz/reklama/technicke-specifikace/reklamni-formaty/overlay.html</t>
  </si>
  <si>
    <t>dle webu</t>
  </si>
  <si>
    <t>super.cz - http://onas.seznam.cz/cz/reklama/technicke-specifikace/reklamni-formaty/produktovy-pr-clanek.html ;                                                                                                         Sport.cz, Novinky.cz, Proženy.cz - http://onas.seznam.cz/cz/reklama/technicke-specifikace/reklamni-formaty/pr-clanek.html</t>
  </si>
  <si>
    <t>Sbazar.cz, Super.cz, Novinky.cz</t>
  </si>
  <si>
    <t>Produktová plachta</t>
  </si>
  <si>
    <t>Obrázek produktu Image (JPG, PNG, GIF)   150×100 px + Dolní logo Image (JPG, PNG, GIF)   140×50 px</t>
  </si>
  <si>
    <t>do15 kB každý obrázek</t>
  </si>
  <si>
    <t>http://onas.seznam.cz/cz/reklama/technicke-specifikace/reklamni-formaty/produktova-plachta.html</t>
  </si>
  <si>
    <t>Formát Image (JPG, PNG, GIF)
Flash (SWF)
Videobanner (SWF + FLV)
Dynamický HTML banner
HTML 5
Rozměr (šířka × výška) 970×310 px
770×470 px (homepage Sauto.cz, Smoto.cz)</t>
  </si>
  <si>
    <t>http://onas.seznam.cz/cz/reklama/technicke-specifikace/reklamni-formaty/rectangle.html</t>
  </si>
  <si>
    <t>Formát Image (JPG, PNG, GIF)
Flash (SWF)
Videobanner (SWF + FLV)
Dynamický HTML banner
HTML 5
Rozměr (šířka × výška) 300×250 px</t>
  </si>
  <si>
    <t>http://onas.seznam.cz/cz/reklama/technicke-specifikace/reklamni-formaty/seznam-medium-rectangle.html</t>
  </si>
  <si>
    <t>Seznam Tip</t>
  </si>
  <si>
    <t>Image (JPG, PNG, GIF)   100×60 px</t>
  </si>
  <si>
    <t>do 15kB</t>
  </si>
  <si>
    <t>http://onas.seznam.cz/cz/reklama/technicke-specifikace/reklamni-formaty/seznam-tip.html</t>
  </si>
  <si>
    <t>Sklik</t>
  </si>
  <si>
    <t>PEG, JPG, PNG, GIF Svislé formáty
160×600
300×600
Kostky
250×250
300×300
Vodorovné formáty
300×250
320×100
336×280
468×60
468×282
600×190
728×90
930×180
970×310</t>
  </si>
  <si>
    <t>http://napoveda.sklik.cz/cz/pravidla-inzerovani/pravidla-graficke-reklamy/</t>
  </si>
  <si>
    <t>Formát Image (JPG, PNG, GIF)
Flash (SWF)
Videobanner (SWF + FLV)
Dynamický HTML banner
HTML 5
Rozměr (šířka × výška) 300×600 px
160×600 px (Email.cz, Horoskopy.cz)
120×600 px (Sdovolená.cz)</t>
  </si>
  <si>
    <t>http://onas.seznam.cz/cz/reklama/technicke-specifikace/reklamni-formaty/skyscraper.html</t>
  </si>
  <si>
    <t>prozeny.cz</t>
  </si>
  <si>
    <t>Sponzor fotogalerie</t>
  </si>
  <si>
    <t>Formát Image (JPG)
Rozměr (šířka × výška) 1800×1200 px (poměr 3:2 na šířku)</t>
  </si>
  <si>
    <t>Max. datová velikost 500 kB</t>
  </si>
  <si>
    <t>http://onas.seznam.cz/cz/reklama/technicke-specifikace/reklamni-formaty/sponzor-fotogalerie.html</t>
  </si>
  <si>
    <t>Sponzor pořadu</t>
  </si>
  <si>
    <t>Datová velikost 100 MB</t>
  </si>
  <si>
    <t>http://onas.seznam.cz/cz/reklama/technicke-specifikace/reklamni-formaty/sponzor-poradu.html</t>
  </si>
  <si>
    <t>Transparent Skyscraper</t>
  </si>
  <si>
    <t>Formát Image (PNG s průhledným pozadím)
Rozměr (šířka × výška) 150×500 px</t>
  </si>
  <si>
    <t>http://onas.seznam.cz/cz/reklama/technicke-specifikace/reklamni-formaty/transparent-skyscraper.html</t>
  </si>
  <si>
    <t>http://onas.seznam.cz/cz/reklama/technicke-specifikace/reklamni-formaty/videospot.html</t>
  </si>
  <si>
    <t>Náš tip</t>
  </si>
  <si>
    <t>Formát Text
Max. počet znaků 60 znaků (včetně mezer)</t>
  </si>
  <si>
    <t>http://onas.seznam.cz/cz/reklama/technicke-specifikace/reklamni-formaty/nas-tip.html</t>
  </si>
  <si>
    <t>Partner rubriky</t>
  </si>
  <si>
    <t>Formát Image (JPG,PNG, GIF)
Flash (SWF)
Dynamický HTML banner
HTML 5
Rozměr (šířka × výška) 300×100 px</t>
  </si>
  <si>
    <t>100kB</t>
  </si>
  <si>
    <t>http://onas.seznam.cz/cz/reklama/technicke-specifikace/reklamni-formaty/partner-rubriky.html</t>
  </si>
  <si>
    <t>Top produkt</t>
  </si>
  <si>
    <t xml:space="preserve">Obrázek Image (JPG, PNG, GIF)   250×140 px
Logo Image (JPG, PNG, GIF)   106×24 px </t>
  </si>
  <si>
    <t>Obrázek 50 kB
Logo 20 kB</t>
  </si>
  <si>
    <t>http://onas.seznam.cz/cz/reklama/technicke-specifikace/reklamni-formaty/top-produkt.html</t>
  </si>
  <si>
    <t>Corner</t>
  </si>
  <si>
    <t>Spouštěč
Formát Flash (SWF)
Rozměr (šířka × výška) 200×200 px
Banner
Formát Flash (SWF)
Rozměr (šířka × výška) 980×540 px</t>
  </si>
  <si>
    <t>Spouštěč 20kB Banner 1000kB</t>
  </si>
  <si>
    <t>http://onas.seznam.cz/cz/reklama/technicke-specifikace/reklamni-formaty/corner.html</t>
  </si>
  <si>
    <t>Expandable video leaderboard</t>
  </si>
  <si>
    <t>http://onas.seznam.cz/cz/reklama/technicke-specifikace/reklamni-formaty/expandable-video-leaderboard.html</t>
  </si>
  <si>
    <t>Expandable video skyscraper</t>
  </si>
  <si>
    <t>http://onas.seznam.cz/cz/reklama/technicke-specifikace/reklamni-formaty/expandable-video-skyscraper.html</t>
  </si>
  <si>
    <t>Homepage exclusive</t>
  </si>
  <si>
    <t>Spouštěč
Formát Image (PNG, GIF s průhledným pozadím)
Rozměr (šířka × výška) 200×90 px
Banner
Formát Image (JPG, PNG, GIF)
Rozměr (šířka × výška) 1067×450 px</t>
  </si>
  <si>
    <t>spouštěč 100kB Banner 300kB</t>
  </si>
  <si>
    <t>http://onas.seznam.cz/cz/reklama/technicke-specifikace/reklamni-formaty/homepage-exclusive.html</t>
  </si>
  <si>
    <t>Homepage ilayer</t>
  </si>
  <si>
    <t>Spouštěč
Formát Flash (SWF)
Rozměr (šířka × výška) 467×150 px
iLayer
Formát Flash (SWF)
Rozměr (šířka × výška) 599×360 px</t>
  </si>
  <si>
    <t>Spouštěč 100kb Banner 100kB</t>
  </si>
  <si>
    <t>http://onas.seznam.cz/cz/reklama/technicke-specifikace/reklamni-formaty/homepage-ilayer.html</t>
  </si>
  <si>
    <t>Kontextová reklama</t>
  </si>
  <si>
    <t>http://onas.seznam.cz/cz/reklama/technicke-specifikace/reklamni-formaty/kontextova-reklama.html</t>
  </si>
  <si>
    <t>Leaderboard ilayer</t>
  </si>
  <si>
    <t>Leaderboard
Formát Flash (SWF)
Rozměr (šířka × výška) 970×210 px
iLayer
Formát Flash (SWF)
Rozměr (šířka × výška) 970×150 px</t>
  </si>
  <si>
    <t>leaderboard 100kB ilayer 100kB</t>
  </si>
  <si>
    <t>http://onas.seznam.cz/cz/reklama/technicke-specifikace/reklamni-formaty/leaderboard-ilayer.html</t>
  </si>
  <si>
    <t>Leaderboard rollout</t>
  </si>
  <si>
    <t>Leaderboard
Formát Flash (SWF)
Rozměr (šířka × výška) 970×210 px
Rollout
Formát Flash (SWF)
Rozměr (šířka × výška) 970×360 px</t>
  </si>
  <si>
    <t>http://onas.seznam.cz/cz/reklama/technicke-specifikace/reklamni-formaty/leaderboard-rollout.html</t>
  </si>
  <si>
    <t>Scroller</t>
  </si>
  <si>
    <t>logo 20kB fotografie 40kB</t>
  </si>
  <si>
    <t>http://onas.seznam.cz/cz/reklama/technicke-specifikace/reklamni-formaty/scroller.html</t>
  </si>
  <si>
    <t>Skin s pozadím</t>
  </si>
  <si>
    <t xml:space="preserve">Hlavní motiv (banner)
Formát Image (PNG s průhledným pozadím)
Rozměr (šířka × výška) 350×745 px (Mixér.cz)
150×500 px (Lidé.cz, Hry.cz)
Obrázek na pozadí
Formát Image (JPG)
Rozměr (šířka × výška) 1920×1200 px
</t>
  </si>
  <si>
    <t>Banner 500 kB (Mixér.cz) 250 kB (Lidé.cz, Hry.cz); Obrázek na pozadí 500 kB</t>
  </si>
  <si>
    <t>http://onas.seznam.cz/cz/reklama/technicke-specifikace/reklamni-formaty/skin-s-pozadim.html</t>
  </si>
  <si>
    <t>Skyscraper ilayer</t>
  </si>
  <si>
    <t>Skyscraper
Formát Flash (SWF)
Rozměr (šířka × výška) 300×600 px
iLayer
Formát Flash (SWF)
Rozměr (šířka × výška) 250×600 px</t>
  </si>
  <si>
    <t>Skyscraper 100kB; ilayer 100kB</t>
  </si>
  <si>
    <t>http://onas.seznam.cz/cz/reklama/technicke-specifikace/reklamni-formaty/skyscraper-ilayer.html</t>
  </si>
  <si>
    <t>Skyscraper rollout</t>
  </si>
  <si>
    <t>Skyscraper
Formát Flash (SWF)
Rozměr (šířka × výška) 300×600 px
Rollout
Formát Flash (SWF)
Rozměr (šířka × výška) 550×600 px</t>
  </si>
  <si>
    <t>Skyscraper 100kB; rollout 100kB</t>
  </si>
  <si>
    <t>http://onas.seznam.cz/cz/reklama/technicke-specifikace/reklamni-formaty/skyscraper-rollout.html</t>
  </si>
  <si>
    <t>Injektáž</t>
  </si>
  <si>
    <t>Formát Image (JPG, PNG, GIF)
Rozměr (šířka × výška) 640×432 px</t>
  </si>
  <si>
    <t>http://onas.seznam.cz/cz/reklama/technicke-specifikace/reklamni-formaty/injektaz.html</t>
  </si>
  <si>
    <t>Inspirace</t>
  </si>
  <si>
    <t xml:space="preserve">Fotografie produktu Image (JPG)   290×370 px 
Logo Image (PNG)   52×52 px </t>
  </si>
  <si>
    <t>Foto do 50kB logo do 10kB</t>
  </si>
  <si>
    <t>http://onas.seznam.cz/cz/reklama/technicke-specifikace/reklamni-formaty/inspirace.html</t>
  </si>
  <si>
    <t>mapy.cz</t>
  </si>
  <si>
    <t>Interaktivní sponzor</t>
  </si>
  <si>
    <t>Formát Flash (SWF)
Rozměr (šířka × výška) 300×250 px</t>
  </si>
  <si>
    <t>http://onas.seznam.cz/cz/reklama/technicke-specifikace/reklamni-formaty/interaktivni-sponzor-sluzby.html</t>
  </si>
  <si>
    <t>Sreality.cz, Sauto.cz, Smoto.cz</t>
  </si>
  <si>
    <t>Kalkulačka</t>
  </si>
  <si>
    <t>Formát Image (JPG, PNG, GIF)
Flash (SWF)
Videobanner (SWF + FLV)
Dynamický HTML banner
HTML 5
Rozměr (šířka × výška) 233×145 px (Sreality.cz)
350×300 px (Sauto.cz, Smoto.cz)</t>
  </si>
  <si>
    <t>http://onas.seznam.cz/cz/reklama/technicke-specifikace/reklamni-formaty/kalkulacka.html</t>
  </si>
  <si>
    <t>Spirit_Media</t>
  </si>
  <si>
    <t>Spirit Media</t>
  </si>
  <si>
    <t>dle voleb klienta</t>
  </si>
  <si>
    <t>http://www.spiritmedia.cz/technicke-specifikace</t>
  </si>
  <si>
    <t>Synergy_Media</t>
  </si>
  <si>
    <t>Synergy Media</t>
  </si>
  <si>
    <t>1x 970x210 a 2x 160x600px.</t>
  </si>
  <si>
    <t xml:space="preserve">50kB každý banner </t>
  </si>
  <si>
    <t>http://www.tiscalimedia.cz/wp-content/uploads/tiscalimedia-techspec-bannerova_reklama.pdf</t>
  </si>
  <si>
    <t>leaderboard 50kB skyscraper 45kB</t>
  </si>
  <si>
    <t>http://www.tiscalimedia.cz/wp-content/uploads/2011/08/tiscali_ts_branding.pdf</t>
  </si>
  <si>
    <t>Doporučená šířka: 600px</t>
  </si>
  <si>
    <t>maximální velikost HTML dokumentu: 40 kB
maximální velikost všech grafických prvků: 200 kB</t>
  </si>
  <si>
    <t>http://www.tiscalimedia.cz/wp-content/uploads/2011/09/tiscali_ts_direct_mail.pdf</t>
  </si>
  <si>
    <t>Double leaderboard</t>
  </si>
  <si>
    <t>998 × 200px; formát: flash (SWF), obrázek (JPG, GIF, PNG)</t>
  </si>
  <si>
    <t>Spouštěcí banner
• Formát: SWF / JPG / PNG / GIF
• Rozměry (šířka × výška): 300 × 300, 250 × 250, 1000 × 100, 1000 × 200
Vyskakovací banner
• Formát: SWF
• Rozměry: libovolné</t>
  </si>
  <si>
    <t>Spouštěcí banner 70kb vyskakovací banner 500kb</t>
  </si>
  <si>
    <t>http://www.tiscalimedia.cz/wp-content/uploads/tiscalimedia-techspec-ilayer.pdf</t>
  </si>
  <si>
    <t>Iormát: Ilash (SWF), obrázek (JPG, GIF, PNG) 
Uozměry: 400x400 pixelů</t>
  </si>
  <si>
    <t>d0 70 kB</t>
  </si>
  <si>
    <t>http://www.tiscalimedia.cz/wp-content/uploads/2011/09/tiscali_ts_interstitial.pdf</t>
  </si>
  <si>
    <t>Komerční  Sdělení</t>
  </si>
  <si>
    <t>112 × 63 + 60 znaků text</t>
  </si>
  <si>
    <t>5kB</t>
  </si>
  <si>
    <t>http://www.tiscalimedia.cz/wp-content/uploads/tiscalimedia-techspec-komercni_sdeleni.pdf</t>
  </si>
  <si>
    <t>Largeboard</t>
  </si>
  <si>
    <t>300 × 600px; formát: flash (SWF), obrázek (JPG, GIF, PNG)</t>
  </si>
  <si>
    <t>998 × 100px; formát: flash (SWF), obrázek (JPG, GIF, PNG)</t>
  </si>
  <si>
    <t>dle portálu</t>
  </si>
  <si>
    <t>http://www.tiscalimedia.cz/wp-content/uploads/tiscalimedia-techspec-pr_clanek.pdf</t>
  </si>
  <si>
    <t>480 × 300px; formát: flash (SWF), obrázek (JPG, GIF, PNG)</t>
  </si>
  <si>
    <t>http://www.tiscalimedia.cz/wp-content/uploads/tiscalimedia-techspec-skin.pdf
pro web uschovna.cz - http://www.tiscalimedia.cz/wp-content/uploads/tiscalimedia-techspec-skin-uschovna.pdf
pro wen bandzone.cz - http://www.tiscalimedia.cz/wp-content/uploads/tiscalimedia-techspec-skin-bandzone.pdf</t>
  </si>
  <si>
    <t>120/160 × 600px; formát: flash (SWF), obrázek (JPG, GIF, PNG)</t>
  </si>
  <si>
    <t>300 × 300px; formát: flash (SWF), obrázek (JPG, GIF, PNG)</t>
  </si>
  <si>
    <t xml:space="preserve"> 45kB</t>
  </si>
  <si>
    <t>dle potřeb klienta</t>
  </si>
  <si>
    <t>http://www.tiscalimedia.cz/wp-content/uploads/2011/09/tiscali_ts_videobanner.pdf</t>
  </si>
  <si>
    <t>Formát: .mp4, .mov, .avi, .mpeg, .wmv
Min. rozlišení: 1024x576 px (16:9) resp. 768x576 px (4:3)
Poměr stran: 16:9 / 4:3</t>
  </si>
  <si>
    <t>délka max 30s</t>
  </si>
  <si>
    <t>http://www.tiscalimedia.cz/wp-content/uploads/tiscalimedia-techspec-videoreklama.pdf</t>
  </si>
  <si>
    <t>Žena_in</t>
  </si>
  <si>
    <t>zena-in</t>
  </si>
  <si>
    <t>200 kB celek; 70kB jednotlivé bannery</t>
  </si>
  <si>
    <t xml:space="preserve">Lišty jsou statické, horní část je animovaná. Může být kombinace leaderboard banner + neanimované postranní lišty nebo celý branding neanimovaný – dle dohody
Postranní lišty 123 x 4000 pixelů - levá + pravá lišta - neanimovaná plocha, nejlépe ve formátu JPG  (123 je viditelná šířka, šířka může být větší, doporučujeme kreativu ve viditělné části nastavení prohlížečů – v šířce 123 pixelů)
Horní část Brandingu banner 1000x350
Technické parametry: max. 50 kB Upresneni k videobaneru – prosíme o dodání přehrávače (swf) a videosoubor, který má být přehrán
Zvuk se spouští na vyžádání – nespouští se automaticky  (bud přejetim mysi nebo díky kliknutí na tlačítko)
podklady ve formátu Gif, JPG, Flash, HTML DHTML
Pro tvorbu bannerů - prokliknutí přes externí parametr, na nejvyšší vrstvě (buttonu) přes celou plochu banneru a po celou dobu animace. 
</t>
  </si>
  <si>
    <t xml:space="preserve">on (release) {
    if (!_root.clickthru &amp;&amp; _root.clickTag) {
        _root.clickthru = _root.clickTag;
    }
    if ( ! _root.clickTarget ) {
        _root.clickTarget = "_top";
    }
    getURL(_root.clickthru, _root.clickTarget);
}
</t>
  </si>
  <si>
    <t>PR článek - advertorial
Textová komerční inzerce ve formě článku
Délka nadpisu – max 75 znaků
Délka perexu – úvodního odstavce, který se zobrazuje jako upoutávka na článek:  max 200 znaků
Délka textu je individuální – doporučujeme 1 normostranu
V textu mohou být umístěny výrazné prolinky na stránky klienta a obrázky propagovaných výrobků
Text je po uveřejnění označen jako komerční</t>
  </si>
  <si>
    <t>DEADLINE PRO DODÁNÍ</t>
  </si>
  <si>
    <t>po Redmail</t>
  </si>
  <si>
    <t>MEGAKDYŽ®™ part 1</t>
  </si>
  <si>
    <t>MEGAKDYŽ®™  part 2</t>
  </si>
  <si>
    <t>Allegro_group</t>
  </si>
  <si>
    <t xml:space="preserve"> - patří pod  impression media!!!</t>
  </si>
  <si>
    <t>!!!! Doplnit FB</t>
  </si>
  <si>
    <t>Doplnit tipy mastheadů!!!!</t>
  </si>
  <si>
    <t>Internet_info</t>
  </si>
  <si>
    <t>http://www.iinfo.cz/pro-inzerenty/</t>
  </si>
  <si>
    <t>http://www.spiritmedia.cz/sluzby</t>
  </si>
  <si>
    <t>Synergy_media</t>
  </si>
  <si>
    <t>http://zena-in.cz/clanek/reklamni-cenik-a-kontakty-na-obchodni-zastupce</t>
  </si>
  <si>
    <t>_____Slovensko_____</t>
  </si>
  <si>
    <t>Finance.sk</t>
  </si>
  <si>
    <t>Co dál?</t>
  </si>
  <si>
    <t>Heureka.sk</t>
  </si>
  <si>
    <t>Joj.sk</t>
  </si>
  <si>
    <t>Doplnit videobranding!!!</t>
  </si>
  <si>
    <t>Mafra_Slovakia</t>
  </si>
  <si>
    <t>444.hu</t>
  </si>
  <si>
    <t>Markiza.sk</t>
  </si>
  <si>
    <t>Adaptive HU</t>
  </si>
  <si>
    <t>Admaster</t>
  </si>
  <si>
    <t>šílenost!!!</t>
  </si>
  <si>
    <t>SME</t>
  </si>
  <si>
    <t>Co to je Gate plus???? Doplnit videogate a tak</t>
  </si>
  <si>
    <t>Akcniceny.cz</t>
  </si>
  <si>
    <t>Ujszo.com</t>
  </si>
  <si>
    <t>Dolekop.com</t>
  </si>
  <si>
    <t>hasznaltauto.hu</t>
  </si>
  <si>
    <t>perex.cz</t>
  </si>
  <si>
    <t>index.hu</t>
  </si>
  <si>
    <t>Jihomoravskyfotbal.cz</t>
  </si>
  <si>
    <t>kapu.hu</t>
  </si>
  <si>
    <t>Linkedin.com</t>
  </si>
  <si>
    <t>MySpace</t>
  </si>
  <si>
    <t>O2 sms brana</t>
  </si>
  <si>
    <t>PRAVDA.sk</t>
  </si>
  <si>
    <t>Sanoma CPC</t>
  </si>
  <si>
    <t>Skype</t>
  </si>
  <si>
    <t>sport.sk</t>
  </si>
  <si>
    <t>Spotify</t>
  </si>
  <si>
    <t>T-mobile sms brana</t>
  </si>
  <si>
    <t>totalcar.hu</t>
  </si>
  <si>
    <t>traffic7</t>
  </si>
  <si>
    <t>Yahoo.com</t>
  </si>
  <si>
    <t>Yauto</t>
  </si>
  <si>
    <t>zive.sk</t>
  </si>
  <si>
    <t>Je třeba případně sehnat TP !!</t>
  </si>
  <si>
    <t>SMS</t>
  </si>
  <si>
    <t>http://www.sms.cz/</t>
  </si>
  <si>
    <t>Nemám, je třeba sehnat!!!</t>
  </si>
  <si>
    <t>Porodnice</t>
  </si>
  <si>
    <t>http://www.porodnice.cz/kontakty</t>
  </si>
  <si>
    <t>Azet video</t>
  </si>
  <si>
    <t>448 x 290 px .mp4 (h264, aac)</t>
  </si>
  <si>
    <t xml:space="preserve"> -</t>
  </si>
  <si>
    <t>Jedná sa o video formát umiestnený v článkoch na sieti 13 magazínov.</t>
  </si>
  <si>
    <t>on (release) { 
getURL(_root.clicktag,'_blank'); 
}</t>
  </si>
  <si>
    <t>Button</t>
  </si>
  <si>
    <t xml:space="preserve">Podklady pre Direct Mail musia spĺňať tieto podmienky:
obrázky môžu byť len vo formátoch *.gif, *.jpg, *.png
Klientom dodané HTML nesmie obsahovať volanie externého CSS.
Takisto je potrebné uviesť aj:
Predmet správy
Odosielateľa (štandardne názov spoločnosti či produktu)
Tiež je možné dodať e-mailovú adresu kam majú chodiť odpovede používateľov na direct mail.
</t>
  </si>
  <si>
    <t>Double Square</t>
  </si>
  <si>
    <t>Fireplace</t>
  </si>
  <si>
    <t>Na stránke Autovia.sk je rozmer horného formátu 1000x200 px a bočných 340 x 1000 px.
 Na ostatných stránkach je rozmer horného formátu 1020 x 200 px a bočných 120 x 600 px.</t>
  </si>
  <si>
    <t>Interstitial to Standard</t>
  </si>
  <si>
    <t>Interstitial musí mať počas celej dĺžky svojho zobrazenia v pravom hornom rohu tlačidlo Zavrieť - krížik. Po kliknutí na toto tlačidlo Zavrieť sa zavolá funkcia closeInterstitial, ktorá schová Interstitial a zobrazí Square/Double square/Screen.</t>
  </si>
  <si>
    <t>Layer to Standard</t>
  </si>
  <si>
    <t>Layer musí mať počas celej dĺžky svojho zobrazenia v pravom hornom rohu tlačidlo Zavrieť - krížik. Po kliknutí na toto tlačidlo Zavrieť sa zavolá funkcia closeLayer, ktorá schová Layer a zobrazí Square/Double square/Screen.</t>
  </si>
  <si>
    <t>Layer to Sticker</t>
  </si>
  <si>
    <t>50 kB /formát</t>
  </si>
  <si>
    <t>Layer musí mať počas celej dĺžky svojho zobrazenia v pravom hornom rohu tlačidlo Zavrieť - krížik. Po kliknutí na toto tlačidlo Zavrieť sa zavolá funkcia closeLayer, ktorá schová Layer a zobrazí Sticker. Sticker musí mať počas celej dĺžky svojho zobrazenia v pravom hornom rohu tlačidlo Zavrieť - krížik. Po kliknutí na toto tlačidlo Zavrieť sa zavolá funkcia closeSticker, ktorá schová Sticker. Sticker aj Layer musia mať funkčný preklik pomocou parametra clickthru . Layer je fixne umiestnený na nastavenú pozíciu zobrazenej stránky, sticker je fixne umiestnený na nastavenú pozíciu.
Príklad pre preklik zo Stickeru:
on (release) { 
getURL(_root.clicktag,'_blank'); 
}
Príklad pre zatvorenie Stickeru po kliku na zatváracie tlačidlo(krížik - Zavrieť):
on (release) {
 getURL('javascript:closeSticker();', '');
}
Príklad pre zatvorenie Stickeru po uplynutí animácie stickeru, na poslednom frame sa zavolá funkcia:
frame {
 stop();
 getURL('javascript:closeSticker();', '');
}</t>
  </si>
  <si>
    <t>Pre-Roll / Post-Roll</t>
  </si>
  <si>
    <t>720 x 404 px .mp4 (h264, aac)</t>
  </si>
  <si>
    <t>Pre-roll sa prehráva pred každým videom umiestnenom na TIVI, rovnako v článkoch magazínov, kde je video z TIVI umiestnené.
Pri Post-rolle je situácia podobná, akurát sa videoreklama prehrá po skončení videa.</t>
  </si>
  <si>
    <t>Screen</t>
  </si>
  <si>
    <t>960 x 200 px</t>
  </si>
  <si>
    <t>Floating Ads</t>
  </si>
  <si>
    <t>100x50</t>
  </si>
  <si>
    <t>Hypertext s logom</t>
  </si>
  <si>
    <t>60 × 40px + 90 znakov</t>
  </si>
  <si>
    <t>800x600px</t>
  </si>
  <si>
    <t>trvání max 7s</t>
  </si>
  <si>
    <t>Leaderboard - spodný</t>
  </si>
  <si>
    <t>Newsletter sponsorship</t>
  </si>
  <si>
    <t>text max. 500 znakov, 190 × 50, 270 ×
170 a 550 × 200 (JPG, statický GIF)</t>
  </si>
  <si>
    <t>Prúžok TOP (Rectangle)</t>
  </si>
  <si>
    <t>http://onas.heureka.sk/pre-obchodnych-partnerov/reklama-na-heureke/bannerova-reklama</t>
  </si>
  <si>
    <t>ActionScript 2:
on (release) {
if (!_root.clickthru &amp;&amp; _root.clickTag) {
_root.clickthru = _root.clickTag;
};
if (!_root.clickTarget) {
_root.clickTarget = “_blank“;
};
getURL (_root.clickthru, _root.clickTarget);
}
ActionScript 3:
var clickT:Object = root.loaderInfo.parameters;
var Adbutton = root.AdbuttonJmeno; //plna cesta k objektu tlačítka
if (!clickT.clickthru &amp;&amp; clickT.clickTag) {
clickT.clickthru = clickT.clickTag;
};
if (!clickT.clickTarget) {
clickT.clickTarget = “_blank“;
};
Adbutton.addEventListener(MouseEvent.CLICK, AdClick);
function AdClick (e:MouseEvent) {
navigateToURL (new URLRequest(clickT.clickthru), clickT.clickTarget);
}</t>
  </si>
  <si>
    <t>Active Pilot</t>
  </si>
  <si>
    <t>http://www.joj.sk/reklama-web.html</t>
  </si>
  <si>
    <t>Active Pilot + Interstitial</t>
  </si>
  <si>
    <t>Active Pilot + Layer</t>
  </si>
  <si>
    <t>Big Leaderboard</t>
  </si>
  <si>
    <t>Bottom banner</t>
  </si>
  <si>
    <t>Expand Square</t>
  </si>
  <si>
    <t>inVideo Banner</t>
  </si>
  <si>
    <t>inVideo Branding</t>
  </si>
  <si>
    <t>640 x 360px, max. 15 sec ; .swf</t>
  </si>
  <si>
    <t>Layer</t>
  </si>
  <si>
    <t>Middle Banner</t>
  </si>
  <si>
    <t>Pause Video</t>
  </si>
  <si>
    <t>Pozadí</t>
  </si>
  <si>
    <t>Text, náhľadový obrázok, galéria, video</t>
  </si>
  <si>
    <t>hnonline.sk</t>
  </si>
  <si>
    <t>Active pilot plus</t>
  </si>
  <si>
    <t>530 x 300 / 150 x 180</t>
  </si>
  <si>
    <t>http://mafraslovakia.hnonline.sk/files/prilohy/201501/mafra_cennik_2015_v17_online.pdf  - Trvanie prvej fázy maximálne 7 sekúnd. Potom sa správa ako Active pilot.
 Musí obsahovať tlačidlo na zatvorenie kreatívy (tzv. close button).</t>
  </si>
  <si>
    <t>eRun.sk</t>
  </si>
  <si>
    <t>2x 120 x 600 + 960 x 100</t>
  </si>
  <si>
    <t>120 kB</t>
  </si>
  <si>
    <t>http://mafraslovakia.hnonline.sk/files/prilohy/201501/mafra_cennik_2015_v17_online.pdf</t>
  </si>
  <si>
    <t>aaadopyt.sk</t>
  </si>
  <si>
    <t>dle zvolených formátů</t>
  </si>
  <si>
    <t>dia.sk</t>
  </si>
  <si>
    <t>1200 x 200 + 2 x 200 x 600</t>
  </si>
  <si>
    <t>zlacnene.sk</t>
  </si>
  <si>
    <t>998x100***, 2 obrázky - „záhlavie“ + „opakovací
obrázok“
Doporučená šírka 2000 pxl, min. výška 150 pxl.</t>
  </si>
  <si>
    <t>50 kB každý banner</t>
  </si>
  <si>
    <t>300 x 600</t>
  </si>
  <si>
    <t>mediweb.sk</t>
  </si>
  <si>
    <t>strategie.sk ; eRun.sk; dia.sk; mediweb.cz</t>
  </si>
  <si>
    <t>2 x 120 x 600 + 990 x 100</t>
  </si>
  <si>
    <t>http://mafraslovakia.hnonline.sk/files/prilohy/201501/mafra_cennik_2015_v17_online.pdf - Musí obsahovať tzv. skip intro resp. možnosť prechodu na cieľovú stránku.</t>
  </si>
  <si>
    <t>strategie.sk</t>
  </si>
  <si>
    <t>300 x 600 / 300 x 300</t>
  </si>
  <si>
    <t>Full Banner</t>
  </si>
  <si>
    <t xml:space="preserve">468x60 </t>
  </si>
  <si>
    <t>30kB</t>
  </si>
  <si>
    <t>strategie.sk + eRun.SK</t>
  </si>
  <si>
    <t>300x600</t>
  </si>
  <si>
    <t>dia.sk + mediweb.sk</t>
  </si>
  <si>
    <t>max.70 znakov + obrázok 80x60</t>
  </si>
  <si>
    <t>8 kB</t>
  </si>
  <si>
    <t>strategie.sk + eRun.SK + dia.sk + mediweb.sk</t>
  </si>
  <si>
    <t>800 x 600</t>
  </si>
  <si>
    <t>750x100</t>
  </si>
  <si>
    <t>dia.sk; mediweb.sk</t>
  </si>
  <si>
    <t>960x200</t>
  </si>
  <si>
    <t>strategie.sk ; eRun.sk</t>
  </si>
  <si>
    <t>960 x 200 / 960 x 100</t>
  </si>
  <si>
    <t>Mobil Banner</t>
  </si>
  <si>
    <t>1200 x 100 / 1200 x 200</t>
  </si>
  <si>
    <t>Newsletter</t>
  </si>
  <si>
    <t>Komerčné oznámenie v hornej časti mailingu
200x100 + text max. 150 znakov</t>
  </si>
  <si>
    <t>15 kB</t>
  </si>
  <si>
    <t>980x150px</t>
  </si>
  <si>
    <t>Scroll active pilot</t>
  </si>
  <si>
    <t>300 x 50, 300 x 100; gif/jpg</t>
  </si>
  <si>
    <t>Scroll active pilot plus</t>
  </si>
  <si>
    <t>600 x 200</t>
  </si>
  <si>
    <t>Scroll Skyscraper</t>
  </si>
  <si>
    <t>Veľkosť fotky 600 x 400, perex max.
do 150 znakov, text neobmedzený</t>
  </si>
  <si>
    <t>2x Scroll Skyscraper</t>
  </si>
  <si>
    <t>Nadpis môže mať max 60 znakov
Perex článku môže mať max 70 znakov
Obrázok na upútavku o rozmere 90x60px</t>
  </si>
  <si>
    <t>Skin (dynamic)</t>
  </si>
  <si>
    <t>480x300</t>
  </si>
  <si>
    <t>Skin (static full double side bar)</t>
  </si>
  <si>
    <t>800x300</t>
  </si>
  <si>
    <t>Skin (static)</t>
  </si>
  <si>
    <t>600x200</t>
  </si>
  <si>
    <t>150x180</t>
  </si>
  <si>
    <t>http://mafraslovakia.hnonline.sk/files/prilohy/201501/mafra_cennik_2015_v17_online.pdf  Musí obsahovať tlačidlo na zatvorenie kreatívy (tzv. close button)</t>
  </si>
  <si>
    <t>Small Banner</t>
  </si>
  <si>
    <t>500 x 300 =&gt; 150 x 180</t>
  </si>
  <si>
    <t>http://mafraslovakia.hnonline.sk/files/prilohy/201501/mafra_cennik_2015_v17_online.pdf -Trvanie prvej fázy maximálne 7 sekúnd. Potom sa správa ako Active pilot. Musí obsahovať tlačidlo na zatvorenie kreatívy (tzv. close button).</t>
  </si>
  <si>
    <t>120 x 600 / 200 x 600</t>
  </si>
  <si>
    <t>Square Plus</t>
  </si>
  <si>
    <t>120 x 600</t>
  </si>
  <si>
    <t>Toplayer</t>
  </si>
  <si>
    <t>2 x 120 x 600</t>
  </si>
  <si>
    <t>50 kB každý</t>
  </si>
  <si>
    <t>120 x 600 + 960 x 200 + 120 x 600</t>
  </si>
  <si>
    <t>Video pre-roll</t>
  </si>
  <si>
    <t>160 x 1200 - - 160x1200</t>
  </si>
  <si>
    <t>120 x 600 - 960 x 200 - 120 x 600</t>
  </si>
  <si>
    <t>160x600, 120x600</t>
  </si>
  <si>
    <t>300 x 100</t>
  </si>
  <si>
    <t>750x300</t>
  </si>
  <si>
    <t xml:space="preserve">banner dle zvoleného formátu, video- 4:3 / 16:9, </t>
  </si>
  <si>
    <t>SWF 30kB FLV 1MB</t>
  </si>
  <si>
    <t>http://mafraslovakia.hnonline.sk/files/prilohy/201501/mafra_cennik_2015_v17_online.pdf -Bit Rate: doporučené minimum je 200 kBps, Dĺžka spotu: doporučená dĺžka 10-30 s, Ovládanie: start/stop, hlasitosť
zvuku on/off (zvuk štandardne vypnúť, možno spustiť po nabehnutí myšou, inak po dohode), Odkaz: ako u klasického flash banneru („clickthru“ alebo „clickTAG“), Spustenie videa: raz
automaticky, potom na tlačitko PLAY (nie je dovolené video spúšťať stále dookola), Prevedenie: dva súbory, prvý flash SWF ako spúšťač (do 30kB) a druhé video FLV (do 1 MB)</t>
  </si>
  <si>
    <t>16:9 (4:3)</t>
  </si>
  <si>
    <t>1MB, 5-15 sekund</t>
  </si>
  <si>
    <t>480 x 300</t>
  </si>
  <si>
    <t>Active Corner</t>
  </si>
  <si>
    <t>neaktívny 100 x 100p.
aktívny 200 x 200p.</t>
  </si>
  <si>
    <t>http://static.cdn.markiza.sk/media/doc/cenniky/cennik_markiza_201411_2.pdf</t>
  </si>
  <si>
    <t>viz specifikace</t>
  </si>
  <si>
    <t>del zvolených umístění, Formát flash (SWF), je potrebné dodať aj alternatívny obrázok formátu GIF,
JPEG pre zariadenia, ktoré nepodporujú technológiu Flash</t>
  </si>
  <si>
    <t>Board</t>
  </si>
  <si>
    <t>660x280 px; SWF/JPG/GIF</t>
  </si>
  <si>
    <t>1x screen (500 x 100p.)
+ 2x skyscraper SWF/JPG/GIF</t>
  </si>
  <si>
    <t>150 kB</t>
  </si>
  <si>
    <t>Branding video playera</t>
  </si>
  <si>
    <t>??? - je třeba se optat</t>
  </si>
  <si>
    <t>600 x 300 px; SWF/JPG/GIF</t>
  </si>
  <si>
    <t>800 x 600 p.</t>
  </si>
  <si>
    <t>Layer + Sticker</t>
  </si>
  <si>
    <t>640 x 360 p. + 200 x 200
p.</t>
  </si>
  <si>
    <t>Počet znakov neobmedzený (ideálne cca 3000)
Počet priložených obrázkov maximálne 8, formát 16:9, rozmer 580x326
pixelov
možnosť vložiť video</t>
  </si>
  <si>
    <t>660x90px; SWF/JPG/GIF</t>
  </si>
  <si>
    <t>300 x 300px; SWF/JPG/GIF</t>
  </si>
  <si>
    <t>Branding: 1x screen (500 x 100p.)
+ 2x skyscraper SWF/JPG/GIF
Videobanner: Zložený z dvoch súborov: flash prehrávač (do 25 kb) + samotný video súbor
MP4 (h.264) prípadne FLV v rozmere 300x300
(vrátane horizontálnych čiernch pásov nad a pod videom)
Max. veľkosť 1 MB
Video sa nesmie opakovať
Banner musí obsahovať možnosť vypnutia zvuku</t>
  </si>
  <si>
    <t>Branding: 150 kB Videobanner: 1 MB</t>
  </si>
  <si>
    <t>30 sekund pre-roll 60s post roll</t>
  </si>
  <si>
    <t>do 4MB</t>
  </si>
  <si>
    <t>Video Square</t>
  </si>
  <si>
    <t>Zložený z dvoch súborov: flash prehrávač (do 25 kb) + samotný video súbor
MP4 (h.264) prípadne FLV v rozmere 300x300
(vrátane horizontálnych čiernch pásov nad a pod videom)
Max. veľkosť 1 MB
Video sa nesmie opakovať
Banner musí obsahovať možnosť vypnutia zvuku</t>
  </si>
  <si>
    <t>1 MB</t>
  </si>
  <si>
    <t>http://reklama.modrykonik.sk/docs/banner_a_branding.pdf</t>
  </si>
  <si>
    <t>http://reklama.modrykonik.sk/docs/mailing.pdf</t>
  </si>
  <si>
    <t>http://reklama.modrykonik.sk/docs/pr_clanok.pdf</t>
  </si>
  <si>
    <t>Sponzorovaný príspevok</t>
  </si>
  <si>
    <t>http://reklama.modrykonik.sk/docs/sponzorovany_prispevok.pdf</t>
  </si>
  <si>
    <t>Petit Press</t>
  </si>
  <si>
    <t>sme.sk</t>
  </si>
  <si>
    <t>Active Pilot (sticker)</t>
  </si>
  <si>
    <t>200x200</t>
  </si>
  <si>
    <t>http://www.petitpress.sk/fileadmin/sandbox/inzercia/sme.sk/SME_SK_plosna_reklama_specifikacie_1_6_2015_1_.pdf</t>
  </si>
  <si>
    <t>Dle SPIR</t>
  </si>
  <si>
    <t>Active Pilot Plus</t>
  </si>
  <si>
    <t>zákadní 550x480; expand 200x200</t>
  </si>
  <si>
    <t>50 kB základní, 100 kB expand</t>
  </si>
  <si>
    <t xml:space="preserve">dle zvolených pozic, *swf, *jpg, *gif*, *png. </t>
  </si>
  <si>
    <t>40 kB / banner</t>
  </si>
  <si>
    <t>Billboard</t>
  </si>
  <si>
    <t>iniciační soubor 1000x250; rozbalovaný soubor 1000x100</t>
  </si>
  <si>
    <t>iniciační soubor 60 kB; rozbalovaný soubor 1 MB</t>
  </si>
  <si>
    <t>Filmstrip</t>
  </si>
  <si>
    <t>iniciační soubor 60 kB; video 2,2 MB</t>
  </si>
  <si>
    <t xml:space="preserve">1000x100+2*160x600; *swf, *jpg, *gif*, *png. </t>
  </si>
  <si>
    <t>Gate plus</t>
  </si>
  <si>
    <t xml:space="preserve">1000x200+2*160x600;*swf, *jpg, *gif*, *png. </t>
  </si>
  <si>
    <t>Halfpage Ad</t>
  </si>
  <si>
    <t xml:space="preserve">300x600px; *swf, *jpg, *gif*, *png. </t>
  </si>
  <si>
    <t>Halfpage Ad Autoexpand</t>
  </si>
  <si>
    <t>300x600 základní, 600x600 expand</t>
  </si>
  <si>
    <t>40 kB základní, 100 kB expand</t>
  </si>
  <si>
    <t>Interactive bent autoexpand</t>
  </si>
  <si>
    <t>110x90 základní, 250x600 expand</t>
  </si>
  <si>
    <t>160 kB</t>
  </si>
  <si>
    <t>In-Banner Video</t>
  </si>
  <si>
    <t>300x300, 1000x100 ,1000x200
490(590)x300 
(Vido Rectangle)
, 300x600, 
300x450</t>
  </si>
  <si>
    <t>40 kB základní, 100 kB expand; 2,2 MB video</t>
  </si>
  <si>
    <t xml:space="preserve">1000x100 + 980x90 + 728x90*swf, *jpg, *gif*, *png. </t>
  </si>
  <si>
    <t>Megaboard Autoexpand</t>
  </si>
  <si>
    <t>1000x100 základní; 100x315 expand</t>
  </si>
  <si>
    <t>Pushdown</t>
  </si>
  <si>
    <t>základní 1000x100; expand 1000x415</t>
  </si>
  <si>
    <t>60 kB základní, 110 kB expand, video 2,2 MB</t>
  </si>
  <si>
    <t xml:space="preserve">490x300 +; 336x280; *swf, *jpg, *gif*, *png. </t>
  </si>
  <si>
    <t xml:space="preserve">1000x200 + 970x250; *swf, *jpg, *gif*, *png. </t>
  </si>
  <si>
    <t>Screen Autoexpand</t>
  </si>
  <si>
    <t>1000x200 základní; 100x315 expand</t>
  </si>
  <si>
    <t>Sidekick</t>
  </si>
  <si>
    <t>základní 300x300+300x600; 850x700 expand</t>
  </si>
  <si>
    <t xml:space="preserve">160x600 *swf, *jpg, *gif*, *png. </t>
  </si>
  <si>
    <t>Slider</t>
  </si>
  <si>
    <t>základní 1000x90; expand 850x700</t>
  </si>
  <si>
    <t>Square Autoexpand</t>
  </si>
  <si>
    <t>300x300 základní, 300x600 expand</t>
  </si>
  <si>
    <t>200x200 px</t>
  </si>
  <si>
    <t>http://www.petitpress.sk/fileadmin/sandbox/inzercia/ujSzo.com/Cennik_reklamy_na_ujszo_.com.pdf</t>
  </si>
  <si>
    <t>200x200 px + 450x450 px</t>
  </si>
  <si>
    <t>dle zvolených pozic</t>
  </si>
  <si>
    <t>120x120</t>
  </si>
  <si>
    <t>1000x100 + 2x 160x600</t>
  </si>
  <si>
    <t>3x 40 kB</t>
  </si>
  <si>
    <t>990x200</t>
  </si>
  <si>
    <t>300x60</t>
  </si>
  <si>
    <t xml:space="preserve">dle volby klienta </t>
  </si>
  <si>
    <t>Newsfeed  Ad</t>
  </si>
  <si>
    <t>True view</t>
  </si>
  <si>
    <t>350kb celkem</t>
  </si>
  <si>
    <t>Perex.sk</t>
  </si>
  <si>
    <t>Pravda.sk</t>
  </si>
  <si>
    <t>http://data.pravda.sk/sk/download/pdf/cennik-pravda-sk-2015_2.pdf</t>
  </si>
  <si>
    <t>1000x200 + 2x 200x700, .gif / .jpg /.png</t>
  </si>
  <si>
    <t>50 kB / banner</t>
  </si>
  <si>
    <t xml:space="preserve">dle volby </t>
  </si>
  <si>
    <t>1000x100, .gif / .jpg /.png</t>
  </si>
  <si>
    <t>celá obrazovka , gif / jpg/ png</t>
  </si>
  <si>
    <t>Layer + sticker</t>
  </si>
  <si>
    <t>450x450 + 200x200</t>
  </si>
  <si>
    <t>Nadpis: do 60 znakov (vrátane medzier)
Perex: do 150 znakov (vrátane medzier)
Text: do 2000 znakov (vrátane medzier)
Fotografie: maximálne 5, odporúčaný formát 4:3
Možnosť vložiť extrerne streamované video</t>
  </si>
  <si>
    <t>Expand Screen</t>
  </si>
  <si>
    <t>Double square</t>
  </si>
  <si>
    <t>Expand Doublesquare</t>
  </si>
  <si>
    <t>1000x200</t>
  </si>
  <si>
    <t>1000x450 + 1000x200</t>
  </si>
  <si>
    <t>150x600</t>
  </si>
  <si>
    <t>600x300 + 300x300</t>
  </si>
  <si>
    <t xml:space="preserve">600x600 + 300x600 </t>
  </si>
  <si>
    <t>Adwords</t>
  </si>
  <si>
    <t>Bumper Ad</t>
  </si>
  <si>
    <t>video: délka 5s ; banner max 70kb</t>
  </si>
  <si>
    <t>https://support.google.com/adwordspolicy/answer/6021630?hl=cs&amp;vid=1-635768007888480965-3775321297</t>
  </si>
  <si>
    <t>Brána je reklamní formát, který se skládá ze 3 částí: Leaderboard, pravá a levá bočnice
Leaderboard
.     velký formát umístěný nad obsahem stránky Serveru;
·     podporované formáty: SWF, JPG, PNG, GIF
.     pokud je využit formát SWF je nutné dodat i zástupný obrázek 
·     rozměry: 1000 x 100-210px ; tn.cz, doma.cz, nova.cz, novaplus.cz, fanda.tv, prask.tv
.     rozměry: 1012 x 100-210px ; krasna.cz
·     datová velikost max. 60 kB; 
·     doporučená délka animace max. 10 sec; 
·     parametr prokliku swf banneru 
on (release) {
      if (_root.clickthru == undefined &amp;&amp; _root.clickTag) {
            _root.clickthru = _root.clickTag;
      }
      if (_root.clickthru == undefined &amp;&amp; _root.clickTAG) {
            _root.clickthru = _root.clickTAG;
      }
      getURL(_root.clickthru, "_blank");
}
·     možnost spuštění zvuku na pokyn uživatele (klik on/off nebo najetí na banner a sjetí polohovacího 
zařízení z banneru musí být předem dohodnuta mezi Zadavatelem a Poskytovatelem, a to nejpozději k 
okamžiku uzavření Upřesňující objednávky, prostřednictvím které má být příslušný Reklamní formát na 
Serveru umístěn. Délka zvukového záznamu je max. 10 sec a může zaznít jen jednou v odezvě na akci 
uživatele. 
Pravá a levá bočnice
·     podporované formáty: JPG, PNG8/24b, GIF
·     obrázky umístěné po stranách leaderboardu, po dohodě možné opakovat dolů podél obsahu stránky
·     rozměry max. 460 x 800 px (vzhledem k různým rozlišením monitorů doporučujeme efektivní šířku do  
      130px s hlavním sdělením). Mohou být i v menších rozměrech pokud budete využívat barvu pozadí
·     datová velikost max. 150 kB
Požadavky na vzhled
.    bočnice by měly být vyrobeny tak, aby na sebe případně vzájemně navazovaly.
.    pokud je třeba měnit s kreativou i barvu pozadí, je třeba zaslat hexakód. Barva by měla plynule   
     navazovat na kreativu 
Upozornění:
.   web krasna.cz má zaoblené rohy a šířku leaderboardu 1016px
.   Prask.tv a fanda.tv mají transparentní hlavičky webů</t>
  </si>
  <si>
    <t>Brána</t>
  </si>
  <si>
    <t>100kB celkem (70kB jeden banner)</t>
  </si>
  <si>
    <t>App Ad</t>
  </si>
  <si>
    <t xml:space="preserve">Media Net </t>
  </si>
  <si>
    <t>Agenturní Fee</t>
  </si>
  <si>
    <t>Client Net</t>
  </si>
  <si>
    <t>https://developers.facebook.com/docs/app-ads/creating-ads</t>
  </si>
  <si>
    <t>Mobile Ads</t>
  </si>
  <si>
    <t>https://support.google.com/adwords/answer/2472719?hl=cs&amp;vid=1-635779059973849249-3775321297</t>
  </si>
  <si>
    <t>320 × 50, 468 × 60, 728 × 90 a 300 × 250.</t>
  </si>
  <si>
    <t xml:space="preserve"> 1,200 x 628 pixels; Image ratio: 1.9:1; Text: 90 characters; Headline: 25 characters; Link description: 30 characters; Your image may not include more than 20% text. </t>
  </si>
  <si>
    <t>Doprogramovat a doplnit</t>
  </si>
  <si>
    <t>https://www.facebook.com/business/ads-guide/video-views/facebook-video-views/</t>
  </si>
  <si>
    <t>Nadpis: 25 znaků; První popisný řádek reklamy: 35 znaků; Druhý popisný řádek reklamy: 35 znaků; Viditelná adresa URL: 255 znaků</t>
  </si>
  <si>
    <t>2MB / fotka</t>
  </si>
  <si>
    <t xml:space="preserve">1) Text článku (nejlépe ve wordu nikoli v pdf); 2) Fotky v potřebných rozměrech (minimálně jednu) - minimální nutný rozměr je 630 px na šířku 360 px na výšku (poměr tedy 7/4)  formát jpg 
3) K fotkám lze (ale není to podmínkou) dát autora fotky, prolink na webovou stránku a popisek.
 4) Titulek může mít max. 70 znaků. Perex může mít maximálně 300 znaků. - nesmí obsahovat odkazy
</t>
  </si>
  <si>
    <t>Prima</t>
  </si>
  <si>
    <t>Formát Leaderboard:
formát: flash (SWF), obrázek (JPG, GIF, PNG),
rozměry: 1030 x 200 pixelů;
Formát skyscraper:
formát: obrázek (JPG, GIF, PNG),
rozměry: 120 x 600, 160 x 600 pixelů,</t>
  </si>
  <si>
    <t>Zoznam.sk</t>
  </si>
  <si>
    <t>Banner klasik</t>
  </si>
  <si>
    <t>http://media.zoznam.sk/technicke-podmienky/</t>
  </si>
  <si>
    <t>Box In</t>
  </si>
  <si>
    <t>Top Box</t>
  </si>
  <si>
    <t>Tooltip</t>
  </si>
  <si>
    <t>Wide banner</t>
  </si>
  <si>
    <t>Sponzor slova</t>
  </si>
  <si>
    <t>Half screen</t>
  </si>
  <si>
    <t>468x60 .gif /.png /.jpg</t>
  </si>
  <si>
    <t>300x300 .gif /.png /.jpg</t>
  </si>
  <si>
    <t>775x110 .gif /.png /.jpg</t>
  </si>
  <si>
    <t>200x200 .gif /.png /.jpg</t>
  </si>
  <si>
    <t>234x90 .gif /.png /.jpg</t>
  </si>
  <si>
    <t>610x200, 950x200 .gif /.png /.jpg</t>
  </si>
  <si>
    <t>120x600 .gif /.png /.jpg</t>
  </si>
  <si>
    <t>200x200, 300x300 .gif /.png /.jpg</t>
  </si>
  <si>
    <t>610x90 .gif /.png /.jpg</t>
  </si>
  <si>
    <t>viz. soubor - Dropbox\redmedia 2015\sablony 2015\red layouty 2015\TP red 2015\šablony\Zoznam.sk branding</t>
  </si>
  <si>
    <t>http://media.zoznam.sk/technicke-podmienky/pr-clanky/</t>
  </si>
  <si>
    <t>ROZMĚRY</t>
  </si>
  <si>
    <t>Zoznam</t>
  </si>
  <si>
    <t>adam.sk, aktuality.sk, cas.sk, casprezeny.sk, eva.sk, lesk.sk, tivi.sk, život.sk</t>
  </si>
  <si>
    <t>http://www.cas.sk/technickaspecifikacia</t>
  </si>
  <si>
    <t>300x300 .gif, .jpg, .png</t>
  </si>
  <si>
    <t>990x90 .gif, .jpg, .png</t>
  </si>
  <si>
    <t>990x200 .gif, .jpg, .png</t>
  </si>
  <si>
    <t>120x600 .gif, .jpg, .png</t>
  </si>
  <si>
    <t>Ticker</t>
  </si>
  <si>
    <t>Čas.sk</t>
  </si>
  <si>
    <t>660x300</t>
  </si>
  <si>
    <t>460x80</t>
  </si>
  <si>
    <t>990x300</t>
  </si>
  <si>
    <t>adam.sk</t>
  </si>
  <si>
    <t>cas.sk</t>
  </si>
  <si>
    <t>lesk.sk</t>
  </si>
  <si>
    <t>je třeba rozlišit server</t>
  </si>
  <si>
    <t>adam / cas / lesk</t>
  </si>
  <si>
    <t>Header 15 kB Ostatní 150 kb dohromady</t>
  </si>
  <si>
    <t>150 kb dohromady</t>
  </si>
  <si>
    <t>Leaderboard 990x90 alebo Screen 990x200; 2xSkyscraper 120x600 left,right; Ticker 990x30; Header  230x50;                                                  Náhled: http://img.cas.sk/static/data/cas/obchodne/ts/hpbrandlesksk.jpg</t>
  </si>
  <si>
    <t>Leaderboard 990x90 alebo Screen 990x200; 2xSkyscraper 120x600 left,right; Ticker 990x30;                                                Náhled:http://img.cas.sk/static/data/cas/obchodne/ts/hpbrandcassk.jpg</t>
  </si>
  <si>
    <t>Leaderboard 990x90 alebo Screen 990x200; 2xSkyscraper 120x600 left,right; Ticker 990x30; Header  500x50                                                 Náhled:http://img.cas.sk/static/data/cas/obchodne/ts/hpbrandadamsk.jpg</t>
  </si>
  <si>
    <t>Post-Roll</t>
  </si>
  <si>
    <t>Pre-Roll</t>
  </si>
  <si>
    <t>720x480 px .flv ; 16:9</t>
  </si>
  <si>
    <t>Maximální Délka: 30s
Maximálny Video bitrate:   640 kBit/sek
Maximálny Audio bitrate:   128 kBit/sek</t>
  </si>
  <si>
    <t>Maximální Délka: 120s
Maximálny Video bitrate:   640 kBit/sek
Maximálny Audio bitrate:   128 kBit/sek</t>
  </si>
  <si>
    <t>216 x 100 px  .gif, .jpg, .png</t>
  </si>
  <si>
    <t>Názov: max. 120 znakov
Perex:  max. 240 znakov
Telo článku: neobmedzený počet znakov
Obrázok v článku:   590 x 330 px,  .jpg
Formát textov:    .doc, .rtf</t>
  </si>
  <si>
    <t>Názov: max. 120 znakov
Perex:  max. 240 znakov
Telo článku: neobmedzený počet znakov
Obrázok v článku:   450 x 264 px,  .jpg
Formát textov:    .doc, .rtf</t>
  </si>
  <si>
    <t>Názov: max. 120 znakov
Perex:  max. 240 znakov
Telo článku: neobmedzený počet znakov
Obrázok v článku:   452 x 266 px,  .jpg
Formát textov:    .doc, .rtf</t>
  </si>
  <si>
    <t>660x300 .gif, .jpg, .png</t>
  </si>
  <si>
    <t>460x80 .gif, .jpg, .png</t>
  </si>
  <si>
    <t>990x300 .gif, .jpg, .png</t>
  </si>
  <si>
    <t>200x200 .gif, .jpg, .png</t>
  </si>
  <si>
    <t>970x100 px; JPG, JPEG, GIF, PNG</t>
  </si>
  <si>
    <t>250x250 px; JPG, JPEG, GIF, PNG</t>
  </si>
  <si>
    <t>160x600 px; JPG, JPEG, GIF, PNG</t>
  </si>
  <si>
    <t>970x310 px; JPG, JPEG, GIF, PNG</t>
  </si>
  <si>
    <t>velikost dle zvolených formátů, formát .png, .bmp, .jpg</t>
  </si>
  <si>
    <t xml:space="preserve">960x200 px. ;  .png, .bmp, .jpg </t>
  </si>
  <si>
    <t xml:space="preserve">960x90 až 300 px;  .png, .bmp, .jpg </t>
  </si>
  <si>
    <t>PODROBNÉ SPECIFIKACE</t>
  </si>
  <si>
    <t>300 x 600 px  .gif, .jpg, .png , HTML5</t>
  </si>
  <si>
    <t>50 kB / 100kb pokud je v HTML5</t>
  </si>
  <si>
    <t>110 kB (žiaden jednotlivý banner  nesmie presiahnuť 70Kb) / 200 kB pro HTML5</t>
  </si>
  <si>
    <t>Non-standard: Interstitial  - dohoda, alebo štandardne do 600 x 400 px + Square 300 x 300 px nebo Double square 300 x 600 px či Screen 960 x 200 px.; .swf</t>
  </si>
  <si>
    <t>Non-standard: Layer - dohoda, alebo štandardne do 600 x 400 px + Square 300 x 300 px nebo Double square 300 x 600 px či Screen 960 x 200 px. .swf</t>
  </si>
  <si>
    <t>Non-standard: Layer - dohoda, alebo štandardne do 600 x 400 px + Sticker 200 x 200 px, .swf</t>
  </si>
  <si>
    <t>160 x 600 px .gif, .jpg, .png, HTML5</t>
  </si>
  <si>
    <t>300 x 300 px .gif, .jpg, .png, HTML5</t>
  </si>
  <si>
    <t>40 kB / 100kb pokud je v HTML5</t>
  </si>
  <si>
    <t>1020 x 200 px +2x 120 x 600 px  .gif, .jpg, .png, HTML5</t>
  </si>
  <si>
    <t>playtvak.cz</t>
  </si>
  <si>
    <t>viz přílohu</t>
  </si>
  <si>
    <t>Screen banner</t>
  </si>
  <si>
    <t>1600 x 1200 px: jpg</t>
  </si>
  <si>
    <t>max 300 kB</t>
  </si>
  <si>
    <t>Mafra_playtvak_videospot</t>
  </si>
  <si>
    <t>joj.sk</t>
  </si>
  <si>
    <t>Joj_branding</t>
  </si>
  <si>
    <t xml:space="preserve">       text PR článku musí byť v Slovenskom jazyku.
-       rozsah PR článku je cca jedna strana A4.
-       počet fotografií je 1 až 7.
-       tieto fotky by mali byť vo veľkosti približne 800*600 pixelov
-       hlavná fotografia by mala byť v pomere 4:3
-       k fotkám, ktoré budú umiestnené v galérií je dobré napísať stručný popis napríklad:           meno  osobnosti, názov výrobku a pod.
-       nadpis by mal mať od 50 do 75 znakov
-       dĺžka perexu 300 až 500 znakov, po dohode môže perex obsahovať menej
        alebo viac znakov</t>
  </si>
  <si>
    <t>Na Pokeci v miestnostiach je screen rozmerov 745 x 70 px (max 50kB).</t>
  </si>
  <si>
    <t xml:space="preserve">75 kB (40+50) </t>
  </si>
  <si>
    <t xml:space="preserve"> text PR článku musí byť v Slovenskom jazyku; rozsah PR článku je cca jedna strana A4; počet fotografií je 1 až 7; tieto fotky by mali byť vo veľkosti približne 800*600 pixelov; hlavná fotografia by mala byť v pomere 4:3; k fotkám, ktoré budú umiestnené v galérií je dobré napísať stručný popis napríklad: meno  osobnosti, názov výrobku a pod; nadpis by mal mať od 50 do 75 znakov; dĺžka perexu 300 až 500 znakov</t>
  </si>
  <si>
    <t>300 x 300 px .jpg/png/gif</t>
  </si>
  <si>
    <t>dle zvoleného formátu .jpg/png/gif</t>
  </si>
  <si>
    <t>max. 1000 × max.100 .jpg/png/gif</t>
  </si>
  <si>
    <t>400 x 50 px .jpg/png/gif</t>
  </si>
  <si>
    <t>120 x 600 px .jpg/png/gif</t>
  </si>
  <si>
    <t>obrázek 110x110 px, nadpis do 50 znaků, perex do 160 znaků a text ve WORD s odkazy, obrázky, grafy, videem cokoliv</t>
  </si>
  <si>
    <t>Finance_Nové technické specifikace branding</t>
  </si>
  <si>
    <t>300x380 px .jpg  /.gif</t>
  </si>
  <si>
    <t>http://www.cncenter.cz/clanek/2125/otvirak</t>
  </si>
  <si>
    <t>MEDIUM</t>
  </si>
  <si>
    <t xml:space="preserve">Afinity 25-35 </t>
  </si>
  <si>
    <t xml:space="preserve">Media Netto </t>
  </si>
  <si>
    <t>Delivery to campaign</t>
  </si>
  <si>
    <t xml:space="preserve">Branding  </t>
  </si>
  <si>
    <t>DISPLAY</t>
  </si>
  <si>
    <t>Klasický display</t>
  </si>
  <si>
    <t>VIDEO</t>
  </si>
  <si>
    <t>Youtube</t>
  </si>
  <si>
    <t>Video Pre-roll</t>
  </si>
  <si>
    <t>TOTAL DISPLAY</t>
  </si>
  <si>
    <t>TOTAL VIDEO</t>
  </si>
  <si>
    <t>TOTAL KAMPAŇ</t>
  </si>
  <si>
    <t xml:space="preserve">POSTBUY K </t>
  </si>
  <si>
    <t>Metrika</t>
  </si>
  <si>
    <t>Aktuální výkon</t>
  </si>
  <si>
    <t>Impressions</t>
  </si>
  <si>
    <t>CTR</t>
  </si>
  <si>
    <t>Clicks</t>
  </si>
  <si>
    <t>Media Cost</t>
  </si>
  <si>
    <t>Video views</t>
  </si>
  <si>
    <t>VTR</t>
  </si>
  <si>
    <t>COV</t>
  </si>
  <si>
    <t>Conversions</t>
  </si>
  <si>
    <t>CPA</t>
  </si>
  <si>
    <t>Delivered / Rozdíl oproti plánu</t>
  </si>
  <si>
    <t>je i s feečkem!!!</t>
  </si>
  <si>
    <t xml:space="preserve">špatně!!! Chce to spočítat cenu jn u videa (tady je celková!!! </t>
  </si>
  <si>
    <t xml:space="preserve">Forecast / Plán </t>
  </si>
  <si>
    <t>FINAL POSTBUY</t>
  </si>
  <si>
    <t>VTR %</t>
  </si>
  <si>
    <t>Mediacost</t>
  </si>
  <si>
    <t>eCPV</t>
  </si>
  <si>
    <t>GIF/JPG (záchranný)
998 × 100</t>
  </si>
  <si>
    <t>GIF/JPG (záchranný)
760 × 100</t>
  </si>
  <si>
    <t>100kB každý z bannerů</t>
  </si>
  <si>
    <t xml:space="preserve">výroba viz str. 15 přílohy, rozměry 998x200, datová velikost 1 MB. Video -  rozměry: omezeno leaderboardem, doporučuje se 4:3 nebo 16:9, datový tok: max 256 kb/s, datová velikost: omezena celkovou velikostí megaboardu která nesmí přesáhnout 1MB. </t>
  </si>
  <si>
    <t>GIF/JPG
300 × 300</t>
  </si>
  <si>
    <t>998x200 max 45kB, pozadí 195kB , sticky max 240 kB, videoleaderboard 1MB</t>
  </si>
  <si>
    <t>příloha: Mafra-Specifikace reklamnich formatu2015.pdf + Mafra_HTML5.txt</t>
  </si>
  <si>
    <t xml:space="preserve">Statická část brandingu viz: http://vice.idnes.cz/branding/pravidla.html -2 obrázky (JPG, PNG nebo GIF [bez animace]) - "záhlaví" + "opakovací obrázek"Datová velikost obou obrázku nesmí přesáhnout 240 kB. Doporučená šířka obrázků je 2000 px a minimální výška 150 px. Obrázek záhlaví obsahuje text: "Podbarvení stránky je placenou inzercí společnosti JMÉNO, a.s." . Je možno nasadi sticky verzi bez opakovacího obrázku., v tom případě může mít obrázek záhlaví 240 kB sám o sobě.
Videomegaboard - výroba viz str. 15 přílohy, rozměry 998x200, datová velikost 1 MB. Video -  rozměry: omezeno leaderboardem, doporučuje se 4:3 nebo 16:9, datový tok: max 256 kb/s, datová velikost: omezena celkovou velikostí megaboardu která nesmí přesáhnout 1MB. </t>
  </si>
  <si>
    <t>1MB</t>
  </si>
  <si>
    <t xml:space="preserve">300x600px, HTML5 </t>
  </si>
  <si>
    <t>max. 50 kB</t>
  </si>
  <si>
    <t>příloha: Mafra-Specifikace reklamnich formatu2015.pdf + Mafra_HTML5.txt ; vzor viz idnes_html_videobranding_aquila_listopad15</t>
  </si>
  <si>
    <t>1MB Videoleaderboard, 250kb pozadí</t>
  </si>
  <si>
    <t>pozadí - http://www.iprima.cz/reklama/format/gate
Možné nasazení pozadí jako sticky.
Funkcionalita videobanneru
1) Video nesmí být ve smyčce.
2) Spuštění zvuku po najetí myší na banner, po opuštění banneru se zvuk musí vypnout
3) Banner musí obsahovat ovládací tlačítka PAUSE, PLAY a možnost vypnutí zvuku
4) Načítaní datového souboru videa se musí provádět až po načtení celé stránky</t>
  </si>
  <si>
    <t>viz vzor: iprima_html_videobranding_aquila_rijen</t>
  </si>
  <si>
    <t>BRANDING: http://onas.seznam.cz/cz/reklama/technicke-specifikace/reklamni-formaty/branding-2015.html
Maketa brandingu: http://1.im.cz/r2/onas/files/makety/maketa_brandng2015_novinky.png
Pozadí může být sticky. Repeater musí mít ve spodní části plynulý přechod do libovolné barvy na pozadí. 
Možné využít HTML5
LEADERBOARD VIDEOBANNER: http://onas.seznam.cz/cz/reklama/obecne-specifikace-formatu/videobanner-image-video.html</t>
  </si>
  <si>
    <t>podrobný návod viz uvedené odkazy</t>
  </si>
  <si>
    <t>http://onas.seznam.cz/cz/reklama/obecne-specifikace-formatu/videobanner-image-video.html</t>
  </si>
  <si>
    <t>100kB obrázek 100MB video</t>
  </si>
  <si>
    <t>Možné rozměry: 970×310; 970×210; 300x600; 300x250</t>
  </si>
  <si>
    <t>GIF/JPG
640 × 100</t>
  </si>
  <si>
    <t>Mobile Branding</t>
  </si>
  <si>
    <t>příloha: Mafra-Specifikace reklamnich formatu2015.pdf - str. 6</t>
  </si>
  <si>
    <t>GIF/JPG 640 × 300 + 640 × 200</t>
  </si>
  <si>
    <t>max. 90 kB
pro oba obrázky</t>
  </si>
  <si>
    <t>Mobile Widesquare</t>
  </si>
  <si>
    <t>GIF/JPG 300 × 250</t>
  </si>
  <si>
    <t>Formát: MP4 (kodek H264 + audio AAC) bez výjimky 
Rozlišení: reklama a SD video standardně 640x360, HD video 1280x720 (prosím obě rozlišení - pro mobilní zařízení)</t>
  </si>
  <si>
    <t>délka do 30s; Datový tok: obvykle cca 900 kbps (750 + 128 audio), pro HD může být vyšší</t>
  </si>
  <si>
    <t>300x600 ; 480x300</t>
  </si>
  <si>
    <t>Videospot (pre-roll)</t>
  </si>
  <si>
    <t>Formát souboru (videa): mp4, flv, mov, mpg, mpeg nebo avi
Rozlišení standard: 720p HD 1280x720px
Poměr stran: 16:9
Délka videa max. 30 sec
Přeskočení po 5 sec.</t>
  </si>
  <si>
    <t>http://ad.economia.cz/video-reklama/</t>
  </si>
  <si>
    <t>Full banner</t>
  </si>
  <si>
    <t>od RTB</t>
  </si>
  <si>
    <t>DATOVÁ VELIKOST</t>
  </si>
  <si>
    <t>MEDIAHOUSE</t>
  </si>
  <si>
    <t>Rozměr: 16:9
Formát: flv, mp4
Délka: 15s., 20 s., 30s.
Poznámka: možnost přeskočení po 7 vteřinách</t>
  </si>
  <si>
    <t>http://www.cncenter.cz/clanek/1727/pre-roll</t>
  </si>
  <si>
    <t>5MB</t>
  </si>
  <si>
    <t>1010 x 200 + 1920x1000 formát JPG / HTML 5</t>
  </si>
  <si>
    <r>
      <rPr>
        <b/>
        <u val="single"/>
        <sz val="10"/>
        <color indexed="12"/>
        <rFont val="Arial"/>
        <family val="2"/>
      </rPr>
      <t xml:space="preserve">Pozadí: </t>
    </r>
    <r>
      <rPr>
        <u val="single"/>
        <sz val="10"/>
        <color indexed="12"/>
        <rFont val="Arial"/>
        <family val="2"/>
      </rPr>
      <t xml:space="preserve">Vnitřní plochu o velikosti 1010x1000 px ve středu pozadí vyplnit šedou barvou (R:245,B:245,G:245) - tzn pozadí musí obsahovat pouze bočnice, nikoliv leaderboard, Branding může být nasazen opakovaně, na celouvýšku serveru. V takovém případě doporučujeme aby na sebe horní a spodní část navazovaly.  </t>
    </r>
    <r>
      <rPr>
        <b/>
        <u val="single"/>
        <sz val="10"/>
        <color indexed="12"/>
        <rFont val="Arial"/>
        <family val="2"/>
      </rPr>
      <t>Leaderboard</t>
    </r>
    <r>
      <rPr>
        <u val="single"/>
        <sz val="10"/>
        <color indexed="12"/>
        <rFont val="Arial"/>
        <family val="2"/>
      </rPr>
      <t xml:space="preserve"> 1010x200 dodávat samostatně . Pdorobné specifikace pro výrobu bannerů viz: http://img.csfd.cz/documents/marketing/presentations/CSFD_reklama_technicky.pdf  Vzor: CSFD_branding_šablona</t>
    </r>
  </si>
  <si>
    <t>pilot: 200x200 px, interstitial: 728x600 px. max. 6 sec. ; HTML5 , musí obsahovat křížek pro zavření</t>
  </si>
  <si>
    <t>Non-standard! 200x200 px ; HTML5 , musí obsahovat křížk pro zavření</t>
  </si>
  <si>
    <t>pilot: 200x200 px, layer: max 400x400px ; HTML5 , musí obsahovat křížek pro zavření</t>
  </si>
  <si>
    <t>300x300 expand na 500x500 ; HTML5 , musí obsahovat křížek pro zavření</t>
  </si>
  <si>
    <t>728x600 px. max. 6 sec. ; HTML5 , musí obsahovat křížek pro zavření</t>
  </si>
  <si>
    <t>630 x 60 px, max. 15 sec; HTML5 .png, .bmp, .jpg</t>
  </si>
  <si>
    <t>max 400x400px ; HTML5 , musí obsahovat křížek pro zavření</t>
  </si>
  <si>
    <t xml:space="preserve">960x90 px  HTML5 .png, .bmp, .jpg </t>
  </si>
  <si>
    <t xml:space="preserve">728x90px  HTML5 .png, .bmp, .jpg </t>
  </si>
  <si>
    <t>630 x 60 px ; HTML5 .png, .bmp, .jpg</t>
  </si>
  <si>
    <t>1920x600 px ; HTML5 .png, .bmp, .jpg</t>
  </si>
  <si>
    <t xml:space="preserve">300x300 px  HTML5 .png, .bmp, .jpg </t>
  </si>
  <si>
    <t>Formát: .mp4, .mov, .avi, .mpeg, .wmv,
Min rozlíšenie: 640 x 360 px.    Odporúčaná veľkosť pre dodanie videoreklamy je 800x450 pixelov čo je formát 16:9, resp. v rozlíšení 800x600 čo je formát 4:3
Pomer strán: 16:9</t>
  </si>
  <si>
    <t>HTML5</t>
  </si>
  <si>
    <t>zrevidováno</t>
  </si>
  <si>
    <t>v řešení</t>
  </si>
  <si>
    <t>1000x100, 998x100, 750x100; Formát :JPG, PNG, GIF, HTML5, dynamický HTML banner</t>
  </si>
  <si>
    <t>100 kB</t>
  </si>
  <si>
    <t>Leaderboard 1000x200, iLayer 500×500 Formát :JPG, PNG, GIF, HTML5, dynamický HTML banner</t>
  </si>
  <si>
    <t>1024x100; 970x100; 760x100; 750x100; 250x250; 300x300; 120x600; 160x600; 125x125; 468x60; 468x300Formát :JPG, PNG, GIF, HTML5, dynamický HTML banner</t>
  </si>
  <si>
    <t>300x300; 250x250 Formát :JPG, PNG, GIF, HTML5, dynamický HTML banner</t>
  </si>
  <si>
    <t>1000x300
Formát :JPG, PNG, GIF, HTML5, dynamický HTML banner</t>
  </si>
  <si>
    <t>Doprogramovat rectangle a videobannery</t>
  </si>
  <si>
    <t>480x300
Formát :JPG, PNG, GIF, HTML5, dynamický HTML banner</t>
  </si>
  <si>
    <t>300x600 Formát :JPG, PNG, GIF, HTML5, dynamický HTML banner</t>
  </si>
  <si>
    <t>120x600, 160x600 Formát :JPG, PNG, GIF, HTML5, dynamický HTML banner</t>
  </si>
  <si>
    <t>návod: http://www.adactive.cz/navod-na-vyrobu.php
ukázka: http://www.denik.cz/?bb_banner=542380&amp;bb_position=19627.1.10.7</t>
  </si>
  <si>
    <t>http://www.adactive.cz/ke-stazeni.php  
šablona: AdActive TP branding webu Young PACK_2015
ukázka: http://www.denik.cz/?bb_banner=526102&amp;bb_position=19627.1.10.7</t>
  </si>
  <si>
    <t>1000×200, 1030x200 (nutné dodat oba rozměry),  2x 160x600; 
Formát :JPG, PNG, GIF, HTML5, dynamický HTML banner</t>
  </si>
  <si>
    <t>Interstitial 500x500</t>
  </si>
  <si>
    <t>Animace banneru: max. délka animace do 10 s
- Reklamní formát musí obsahovat funkční křížek na zavření, případně jinou možnost jak reklamní formát přeskočit
- Max.délka zobrazení samotného reklamního formátu než se reklamní formát automaticky zavře : 10 s Každá kreativa využívající Flash formát by měla být dodána s alternativním obsahem nativním pro prohlížeče - rastrové obrázky formátu GIF nebo JPEG.
ukázka http://www.denik.cz/?bb_banner=593778&amp;bb_position=19627.1.10.7</t>
  </si>
  <si>
    <t xml:space="preserve">500x500
Formát souboru: PNG, GIF, JPG </t>
  </si>
  <si>
    <t xml:space="preserve">1000×200, 1030x200 (nutné dodat oba rozměry), 2x 160x600 PNG, GIF, JPG
iLayer 1000x1000 HTML5 </t>
  </si>
  <si>
    <t>ukázka: http://www.chytrazena.cz/?bb_banner=574524&amp;bb_position=14227.5.11.7
šablona: AdActive TP Branding webu +iLayer_html5</t>
  </si>
  <si>
    <t>přidat premium PR ze Zonky</t>
  </si>
  <si>
    <t>1000x300
Formát :JPG, PNG, GIF, HTML5, dynamický HTML banner
Rozměr videa: minimálně 533x300 zde není však omezení, video si sami převedeme do potřebné velikosti
Délka videa: maximální délka videa je 30 sec.
Datová velikost videa: Bez omezení, doporučujeme však neposílat video soubor e-mailem, ale uložit ho do online „úschovny“ a poslat pouze odkaz ke stažení (Dropox, Uschovna.cz, Ulozto.cz aj.). Formát souboru: Bez omezení, ale doporučujeme standardní obvyklé video kodeky. Formát např. AVI, MPEG, MOV, FLV, MP4 aj..</t>
  </si>
  <si>
    <t>ukázka: http://www.denik.cz/?bb_banner=542380&amp;bb_position=19627.1.10.7
šablona: AdActive TP Megaboard exkluzive s videem</t>
  </si>
  <si>
    <t>NÁVOD NA VÝROBU HTML PRO ADFORM</t>
  </si>
  <si>
    <t>Souhrnné info, jak postupovat při práci s HTML5 bannery. </t>
  </si>
  <si>
    <t>1) Musí obsahovat manifest.json soubor, viz specifikace požadovaných souborů zde. </t>
  </si>
  <si>
    <t>2) Banner jako takový musí obsahovat Adform Dhtml knihovnu a Adform clickTag, viz specifikace zde.</t>
  </si>
  <si>
    <t>Jakmile máte připraven banner dle Adform specifikací připraven ve studiu, tak ho vyexportujte jako ToolkitAd a stejně tak nahrajte jako ToolkitAd do Adform systému.</t>
  </si>
  <si>
    <t>3) V případě mobilního využití musí být banner MRAID kompatibilní, specifikace zde.</t>
  </si>
  <si>
    <t>4) V případě RTB bannerů musí bannery navíc splňovat všeobecné podmínky pro RTB kreativy a navíc specifické podmínky jednotlivých SSP (které většinou zhruba odpovídají všeobecným podmínkám).</t>
  </si>
  <si>
    <t>Tipy pro tvorbu HTML5 bannerů</t>
  </si>
  <si>
    <t>Doporučujeme využívat při tvorbě HTML5 bannerů Adform HTML5 Studio, ve kterém můžete jednoduše a zdarma vytvářet jak klasické HTML5 bannery, tak mnoho rich media formátů (jak desktop, tak mobile). Navíc množstí nabízených templates pro rich media se ve Studiu neustále rozšiřuje.</t>
  </si>
  <si>
    <t>Zde najdete jednoduchý video návod pro vytvoření HTML5 banneru skrze naše Studio.</t>
  </si>
  <si>
    <t>Pro video bannery můžete využít také jednoduchý Adform Video Banner Builder, ze kterého můžete pak plynule přejít do HTML5 studia a banner případně dodělat a vyexportovat.</t>
  </si>
  <si>
    <t>Top
Formát Image (JPG, PNG, GIF)
Flash (SWF)
Videobanner (SWF + FLV)
Rozměr (šířka × výška) 1920×600 px
Repeater
Formát Image (JPG, PNG, GIF)
Rozměr (šířka × výška) 1920×600 px
Může být nasazeno i sticky (repeater se tedy nebude opakovat a bude ukotven na místě)</t>
  </si>
  <si>
    <t>Adserving</t>
  </si>
  <si>
    <t>DPH</t>
  </si>
  <si>
    <t>Client Net s DPH</t>
  </si>
  <si>
    <t>FAKTURACE</t>
  </si>
  <si>
    <t>Produkce</t>
  </si>
  <si>
    <t>998 x 100 px (Reflex 960x100) + statické pozadí 1500 x 1000 px
Formát: swf, jpg, gif</t>
  </si>
  <si>
    <t>998 x 200 px (Reflex 960x200) + statické pozadí 1500 x 1000 px
Formát: swf, jpg, gif</t>
  </si>
  <si>
    <t>998x100px (Reflex 960x100)</t>
  </si>
  <si>
    <t>998x200px (Reflex 960x200)</t>
  </si>
  <si>
    <t xml:space="preserve"> bussiness center 1100x200 + 1920x1000 ; ostatní 1010 x 250 + 2 x 120x600</t>
  </si>
  <si>
    <t>bussiness center viz Businesscenter_branding_šablona.jpg</t>
  </si>
  <si>
    <t>Delivered</t>
  </si>
  <si>
    <t>Plan</t>
  </si>
  <si>
    <t>Real</t>
  </si>
  <si>
    <t>Real vs Plan</t>
  </si>
  <si>
    <t>http://www.tiscalimedia.cz/wp-content/uploads/tiscalimedia-techspec-bannerova_reklama_html5.pdf</t>
  </si>
  <si>
    <t>80 kB</t>
  </si>
  <si>
    <t>formát: HTML5, obrázek (JPG, GIF, PNG)
rozměry: viz. jednotilvé formáty</t>
  </si>
  <si>
    <t>Lagardere</t>
  </si>
  <si>
    <t>http://www.lagardere.cz/reklama/internetova-reklama/technicka-specifikace/</t>
  </si>
  <si>
    <t>990×100, 160×600, 300×600, 300×300; gif, jpg, html5</t>
  </si>
  <si>
    <t>evropa2.cz</t>
  </si>
  <si>
    <t>frekvence1.cz</t>
  </si>
  <si>
    <t>viz příloha:</t>
  </si>
  <si>
    <t>evropa2_branding</t>
  </si>
  <si>
    <t>frekvence1_branding</t>
  </si>
  <si>
    <t>Mobile Square</t>
  </si>
  <si>
    <t>990x110 gif, jpg, html5</t>
  </si>
  <si>
    <t>160×600, 300×600 gif, jpg, html5</t>
  </si>
  <si>
    <t>300x300 gif, jpg, html5</t>
  </si>
  <si>
    <t>300×300, 600×600 gif, jpg, html5</t>
  </si>
  <si>
    <t>320x100, 640x200 gif, jpg, html5</t>
  </si>
  <si>
    <t>600x355  mp4 (mp4v H264, mp4a 44,1 kHz) + URL</t>
  </si>
  <si>
    <t>30s, 5MB</t>
  </si>
  <si>
    <t>Doporučené množství doplňkových fotografií jsou tři různé fotografie na běžný PR článek. Hlavní obrázek musí mít velikost alespoň 323x162px. Detailní specifikace obrázků – prolink.
V titulku se nemůže objevit název firmy či produktu.
Text nesmí obsahovat slova s velkými písmeny, vyjma názvů produktů, společností a ustálených slovních spojení (např.: LEGO, IBM, USA, NASA, atp.).
Text by měl být v souladu s pravidly pro online publikování, tak aby byl článek co nejúspěšnější (kratší odstavce, stručné věty, používání mezititulků, odrážek, články formou “12 tipů jak…”, “10 nej…”).
Maximální počet znaků v textu PR článku: 1500.
Maximální počet znaků titulek PR článku: 50.
Maximální počet znaků perex (upoutávka) PR článku: 100.
Počty znaků jsou uváděny včetně mezer.</t>
  </si>
  <si>
    <t>http://www.lagardere.cz/content/uploads/2015/07/ts-pr-clanky.pdf</t>
  </si>
  <si>
    <t>News&amp;Media_Holding - Branding</t>
  </si>
  <si>
    <t>News&amp;Media (7plus)</t>
  </si>
  <si>
    <t>News&amp;Media</t>
  </si>
  <si>
    <t>!Pozor odlišné TP dle jednotlivých webů!!!!</t>
  </si>
  <si>
    <t>plus7dní.sk, pluska.sk, pobox.sk, glanc.sk, lepšiebývanie.sk, magazin.sk, mollie.sk, ipeknebyvanie.sk, 
izdravie.sk, izáhradkár.sk, aktualne.sk, atlas.sk, automix.sk,  brejk.sk, centrum.sk,  emma.sk, wanda.sk, žena.sk</t>
  </si>
  <si>
    <t>News_and_Media</t>
  </si>
  <si>
    <t>Display (DIS)</t>
  </si>
  <si>
    <t>Video (VID)</t>
  </si>
  <si>
    <t>FEE</t>
  </si>
  <si>
    <t>Adserving (ADS)</t>
  </si>
  <si>
    <t>Produkce (PRO)</t>
  </si>
  <si>
    <t>Social (SOC)</t>
  </si>
  <si>
    <t>FAKTURACE DLE ČINNOSTÍ</t>
  </si>
  <si>
    <t>PPC</t>
  </si>
  <si>
    <t>https://support.google.com/adwordspolicy/answer/2679940?hl=cs</t>
  </si>
  <si>
    <t>Video Takeover</t>
  </si>
  <si>
    <t>http://onas.seznam.cz/cz/reklama/technicke-specifikace/reklamni-formaty/video-takeover.html</t>
  </si>
  <si>
    <t>Seznam_video-takeover.png</t>
  </si>
  <si>
    <t>Logo
Formát Image (JPG, PNG, GIF – neanimovaný)
Rozměr (šířka × výška) 300×50 px
Fotografie (série snímků - ideálně 24)
Formát Image (JPG, PNG, GIF – neanimovaný)
Rozměr (šířka × výška) 490×410 px</t>
  </si>
  <si>
    <t>Mailing (MAI)</t>
  </si>
  <si>
    <r>
      <t xml:space="preserve">KAMPAŇ | </t>
    </r>
    <r>
      <rPr>
        <sz val="36"/>
        <color indexed="63"/>
        <rFont val="Calibri"/>
        <family val="2"/>
      </rPr>
      <t>TECHNICKÉ SPECIFIKACE</t>
    </r>
  </si>
  <si>
    <t>Total display</t>
  </si>
  <si>
    <t>Display</t>
  </si>
  <si>
    <t>Total video</t>
  </si>
  <si>
    <t>Trafficking kampaně</t>
  </si>
  <si>
    <t>DIGITAL MEDIA PLAN</t>
  </si>
  <si>
    <t>KLIENT</t>
  </si>
  <si>
    <t>KAMPAŇ</t>
  </si>
  <si>
    <t>TIMING</t>
  </si>
  <si>
    <t>Státní zemědělský a intervenční fond</t>
  </si>
  <si>
    <t>AdActive</t>
  </si>
  <si>
    <t>Adactive Total Pack</t>
  </si>
  <si>
    <t>Adactive Pack Ženy</t>
  </si>
  <si>
    <t>Denik.cz</t>
  </si>
  <si>
    <t>E15.cz, Blesk.cz Zprávy, Reflex, Info.cz</t>
  </si>
  <si>
    <t>Video CNC Zpravodajský Pack</t>
  </si>
  <si>
    <t>Videospot
(max 30s)</t>
  </si>
  <si>
    <t>Video CNC Ženy</t>
  </si>
  <si>
    <t>Ahaonline.cz, Bleskprozeny.cz, Extra.cz, G.cz, Supermamy.cz, Dama.cz, Maminka.cz, Recepty.cz, Ženy.cz, OneTv.cz, Mojezdravi.cz</t>
  </si>
  <si>
    <t>Aktualne.cz</t>
  </si>
  <si>
    <t>Homepage iDNES.cz, Lidovky.cz a Expres.cz *</t>
  </si>
  <si>
    <t>Mafra Premium</t>
  </si>
  <si>
    <t>iDnes, Lidovky, Playtvak, Express</t>
  </si>
  <si>
    <t>homepage</t>
  </si>
  <si>
    <t>Seznam Zprávy</t>
  </si>
  <si>
    <t>uschovna.cz</t>
  </si>
  <si>
    <t>Ženy pack</t>
  </si>
  <si>
    <t>zeny.tiscali.cz, doktorka.cz, ordinace.cz, babinet.cz, mojecelebrity.cz, receptynadoma.cz, ulekare.cz, prozeny.tiscali.cz, ona.tiscali.cz, zenysro.cz, pohadkar.cz, nasehvezdy.cz, behaviorální cílení (ženy)</t>
  </si>
  <si>
    <t>Cílení: věk 18-50, ženy, zájem vaření</t>
  </si>
  <si>
    <t>Trueview 20-30s</t>
  </si>
  <si>
    <t>VideoPack GOLD</t>
  </si>
  <si>
    <t>ivysilani.cz; kinobox.cz; tiscali.cz; osobnosti.cz; karaoketexty.cz; booom.cz; games.cz</t>
  </si>
  <si>
    <t>Preroll 30s</t>
  </si>
  <si>
    <t>Total mobil</t>
  </si>
  <si>
    <t>mobil floating</t>
  </si>
  <si>
    <t>mobilní floating</t>
  </si>
  <si>
    <t>branding</t>
  </si>
  <si>
    <t>Kupi</t>
  </si>
  <si>
    <t>Mobile Scratcher</t>
  </si>
  <si>
    <t>Novinky.cz/Proženy.cz/Seznam Zprávy</t>
  </si>
  <si>
    <t>Mobile scratch</t>
  </si>
  <si>
    <t>Blesk.cz</t>
  </si>
  <si>
    <t>Mobilní square</t>
  </si>
  <si>
    <t>Video takeover</t>
  </si>
  <si>
    <t>Special</t>
  </si>
  <si>
    <t>Soutěžte s Klasáčkem</t>
  </si>
  <si>
    <t>Seznam HP</t>
  </si>
  <si>
    <t>Nativní reklama</t>
  </si>
  <si>
    <t>Seznam.cz</t>
  </si>
  <si>
    <t>HP</t>
  </si>
  <si>
    <t>Nativní inzerát</t>
  </si>
  <si>
    <t>Novinky.cz</t>
  </si>
  <si>
    <t>Klasáček doporučuje</t>
  </si>
  <si>
    <t>logo</t>
  </si>
  <si>
    <t>recepty</t>
  </si>
  <si>
    <t>vkládání receptů (30 receptů za období)</t>
  </si>
  <si>
    <t>ireceptar.cz</t>
  </si>
  <si>
    <t>iGurmet.cz</t>
  </si>
  <si>
    <t>Klasáček v hlavičce webu</t>
  </si>
  <si>
    <t>rodina.cz</t>
  </si>
  <si>
    <t>ekucharka.cz</t>
  </si>
  <si>
    <t>exklusivní banner</t>
  </si>
  <si>
    <t>Exclusive</t>
  </si>
  <si>
    <t>Mobil scroller</t>
  </si>
  <si>
    <t>Total native</t>
  </si>
  <si>
    <t>Vareni.cz</t>
  </si>
  <si>
    <t xml:space="preserve">banner </t>
  </si>
  <si>
    <t>Sponzor sekce - fixní branding u všech článků</t>
  </si>
  <si>
    <t>Speciál o potravinách - jak vybrat kvalitní potraviny, na co si dát pozor + infografiky</t>
  </si>
  <si>
    <t>special PR + infografika</t>
  </si>
  <si>
    <t>Video full branding</t>
  </si>
  <si>
    <t>Tiscali.cz</t>
  </si>
  <si>
    <t>logo v hlavičce webu</t>
  </si>
  <si>
    <t>Mafra floating</t>
  </si>
  <si>
    <t>Economia floating</t>
  </si>
  <si>
    <t>Sekce Mňam</t>
  </si>
  <si>
    <t>Tip od redakce</t>
  </si>
  <si>
    <t>Otvírák na 1 den v redakčním obsahu</t>
  </si>
  <si>
    <t>Zpravodajský pack</t>
  </si>
  <si>
    <t>Chytrazena.cz, Omlazeni.cz, Stastnezeny.cz, Story.cz, Kafe.cz, Kondice.cz, iHot.cz, Vlasta.cz, rodina.cz</t>
  </si>
  <si>
    <t>richmedia</t>
  </si>
  <si>
    <t>Novinky.cz, Super.cz, SeznamZpravy.cz, Prozeny.cz</t>
  </si>
  <si>
    <t>Outstream</t>
  </si>
  <si>
    <t>timing 11.11. - 31.12. (cca 300 tis. impresí)</t>
  </si>
  <si>
    <t>timing 11.11. - 31.12.</t>
  </si>
  <si>
    <t>Recepty.cz</t>
  </si>
  <si>
    <t>BurdaInternational</t>
  </si>
  <si>
    <t>Apetitonline.cz</t>
  </si>
  <si>
    <t>Klasáček u receptů</t>
  </si>
  <si>
    <t>4.11.</t>
  </si>
  <si>
    <t>20.11.</t>
  </si>
  <si>
    <t>HP TV</t>
  </si>
  <si>
    <t>ve 45. týdnu poběží od 5.11.</t>
  </si>
  <si>
    <t>Novinky, Super</t>
  </si>
  <si>
    <t xml:space="preserve"> E15.cz, Blesk.cz Zprávy, Reflex, Info.cz</t>
  </si>
  <si>
    <t>Video</t>
  </si>
  <si>
    <t>Mobil</t>
  </si>
  <si>
    <t>Preroll video
(max 30s)</t>
  </si>
  <si>
    <t>min 1,8 mil zhlédnutí</t>
  </si>
  <si>
    <t>listopad 2019 - leden 2020</t>
  </si>
  <si>
    <t>CENA</t>
  </si>
  <si>
    <t>Kampaň na podporu kvalitních potravin</t>
  </si>
</sst>
</file>

<file path=xl/styles.xml><?xml version="1.0" encoding="utf-8"?>
<styleSheet xmlns="http://schemas.openxmlformats.org/spreadsheetml/2006/main">
  <numFmts count="35">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_-* #,##0_-;\-* #,##0_-;_-* &quot;-&quot;_-;_-@_-"/>
    <numFmt numFmtId="165" formatCode="_-* #,##0.00_-;\-* #,##0.00_-;_-* &quot;-&quot;??_-;_-@_-"/>
    <numFmt numFmtId="166" formatCode="_(&quot;$&quot;* #,##0_);_(&quot;$&quot;* \(#,##0\);_(&quot;$&quot;* &quot;-&quot;_);_(@_)"/>
    <numFmt numFmtId="167" formatCode="_(&quot;$&quot;* #,##0.00_);_(&quot;$&quot;* \(#,##0.00\);_(&quot;$&quot;* &quot;-&quot;??_);_(@_)"/>
    <numFmt numFmtId="168" formatCode="_-* #,##0.00&quot; Kč&quot;_-;\-* #,##0.00&quot; Kč&quot;_-;_-* &quot;-&quot;??&quot; Kč&quot;_-;_-@_-"/>
    <numFmt numFmtId="169" formatCode="_-* #,##0.00_ _K_č_-;\-* #,##0.00_ _K_č_-;_-* &quot;-&quot;??_ _K_č_-;_-@_-"/>
    <numFmt numFmtId="170" formatCode="#,##0.000"/>
    <numFmt numFmtId="171" formatCode="_-&quot;L&quot;* #,##0_-;\-&quot;L&quot;* #,##0_-;_-&quot;L&quot;* &quot;-&quot;_-;_-@_-"/>
    <numFmt numFmtId="172" formatCode="_-&quot;L&quot;* #,##0.00_-;\-&quot;L&quot;* #,##0.00_-;_-&quot;L&quot;* &quot;-&quot;??_-;_-@_-"/>
    <numFmt numFmtId="173" formatCode="&quot;L.&quot;\ #,##0.00;\-&quot;L.&quot;\ #,##0.00"/>
    <numFmt numFmtId="174" formatCode="&quot;L.&quot;\ #,##0.00;[Red]\-&quot;L.&quot;\ #,##0.00"/>
    <numFmt numFmtId="175" formatCode="_-&quot;L.&quot;\ * #,##0_-;\-&quot;L.&quot;\ * #,##0_-;_-&quot;L.&quot;\ * &quot;-&quot;_-;_-@_-"/>
    <numFmt numFmtId="176" formatCode="_-&quot;L.&quot;\ * #,##0.00_-;\-&quot;L.&quot;\ * #,##0.00_-;_-&quot;L.&quot;\ * &quot;-&quot;??_-;_-@_-"/>
    <numFmt numFmtId="177" formatCode="&quot;Cr$&quot;\ #,##0_);\(&quot;Cr$&quot;\ #,##0\)"/>
    <numFmt numFmtId="178" formatCode="d\.mmm"/>
    <numFmt numFmtId="179" formatCode="0&quot;  &quot;"/>
    <numFmt numFmtId="180" formatCode="dd"/>
    <numFmt numFmtId="181" formatCode="#,##0\ &quot;Kč&quot;"/>
    <numFmt numFmtId="182" formatCode="_-* #,##0\ [$Kč-405]_-;\-* #,##0\ [$Kč-405]_-;_-* &quot;-&quot;??\ [$Kč-405]_-;_-@_-"/>
    <numFmt numFmtId="183" formatCode="_-* #,##0&quot; Kč&quot;_-;\-* #,##0&quot; Kč&quot;_-;_-* &quot;-&quot;??&quot; Kč&quot;_-;_-@_-"/>
    <numFmt numFmtId="184" formatCode="#,##0.0"/>
    <numFmt numFmtId="185" formatCode="_-* #,##0.000_ _K_č_-;\-* #,##0.000_ _K_č_-;_-* &quot;-&quot;??_ _K_č_-;_-@_-"/>
    <numFmt numFmtId="186" formatCode="_-* #,##0.0_ _K_č_-;\-* #,##0.0_ _K_č_-;_-* &quot;-&quot;??_ _K_č_-;_-@_-"/>
    <numFmt numFmtId="187" formatCode="_-* #,##0_ _K_č_-;\-* #,##0_ _K_č_-;_-* &quot;-&quot;??_ _K_č_-;_-@_-"/>
    <numFmt numFmtId="188" formatCode="0.0%"/>
    <numFmt numFmtId="189" formatCode="#,##0.0000"/>
    <numFmt numFmtId="190" formatCode="_-* #,##0.0000_ _K_č_-;\-* #,##0.0000_ _K_č_-;_-* &quot;-&quot;??_ _K_č_-;_-@_-"/>
  </numFmts>
  <fonts count="135">
    <font>
      <sz val="12"/>
      <name val="Times CE"/>
      <family val="0"/>
    </font>
    <font>
      <sz val="11"/>
      <color indexed="8"/>
      <name val="Calibri"/>
      <family val="2"/>
    </font>
    <font>
      <sz val="10"/>
      <name val="Geneva CE"/>
      <family val="0"/>
    </font>
    <font>
      <sz val="10"/>
      <name val="Arial"/>
      <family val="2"/>
    </font>
    <font>
      <sz val="12"/>
      <name val="Times New Roman CE"/>
      <family val="1"/>
    </font>
    <font>
      <sz val="10"/>
      <name val="MS Serif"/>
      <family val="2"/>
    </font>
    <font>
      <sz val="10"/>
      <name val="Courier"/>
      <family val="1"/>
    </font>
    <font>
      <sz val="10"/>
      <color indexed="16"/>
      <name val="MS Serif"/>
      <family val="2"/>
    </font>
    <font>
      <sz val="8"/>
      <name val="Arial"/>
      <family val="2"/>
    </font>
    <font>
      <b/>
      <sz val="12"/>
      <name val="Arial"/>
      <family val="2"/>
    </font>
    <font>
      <u val="single"/>
      <sz val="10"/>
      <color indexed="12"/>
      <name val="Arial"/>
      <family val="2"/>
    </font>
    <font>
      <sz val="7"/>
      <name val="Small Fonts"/>
      <family val="2"/>
    </font>
    <font>
      <sz val="10"/>
      <name val="MS Sans Serif"/>
      <family val="2"/>
    </font>
    <font>
      <sz val="10"/>
      <name val="Helv"/>
      <family val="0"/>
    </font>
    <font>
      <b/>
      <sz val="18"/>
      <name val="Arial"/>
      <family val="2"/>
    </font>
    <font>
      <u val="single"/>
      <sz val="18"/>
      <color indexed="12"/>
      <name val="Arial"/>
      <family val="2"/>
    </font>
    <font>
      <sz val="12"/>
      <name val="Arial"/>
      <family val="2"/>
    </font>
    <font>
      <sz val="18"/>
      <name val="Arial"/>
      <family val="2"/>
    </font>
    <font>
      <sz val="26"/>
      <name val="Arial"/>
      <family val="2"/>
    </font>
    <font>
      <sz val="24"/>
      <name val="Arial"/>
      <family val="2"/>
    </font>
    <font>
      <b/>
      <sz val="18"/>
      <color indexed="10"/>
      <name val="Arial"/>
      <family val="2"/>
    </font>
    <font>
      <b/>
      <u val="single"/>
      <sz val="10"/>
      <color indexed="12"/>
      <name val="Arial"/>
      <family val="2"/>
    </font>
    <font>
      <sz val="26"/>
      <name val="Times CE"/>
      <family val="0"/>
    </font>
    <font>
      <b/>
      <sz val="26"/>
      <name val="Arial"/>
      <family val="2"/>
    </font>
    <font>
      <b/>
      <sz val="18"/>
      <color indexed="8"/>
      <name val="Arial"/>
      <family val="2"/>
    </font>
    <font>
      <b/>
      <sz val="16"/>
      <name val="Calibri"/>
      <family val="2"/>
    </font>
    <font>
      <sz val="11"/>
      <name val="Calibri"/>
      <family val="2"/>
    </font>
    <font>
      <b/>
      <sz val="12"/>
      <name val="Times CE"/>
      <family val="0"/>
    </font>
    <font>
      <sz val="18"/>
      <name val="Times CE"/>
      <family val="0"/>
    </font>
    <font>
      <sz val="16"/>
      <name val="Arial"/>
      <family val="2"/>
    </font>
    <font>
      <sz val="36"/>
      <color indexed="63"/>
      <name val="Calibri"/>
      <family val="2"/>
    </font>
    <font>
      <b/>
      <sz val="20"/>
      <name val="Arial"/>
      <family val="2"/>
    </font>
    <font>
      <sz val="11"/>
      <color indexed="9"/>
      <name val="Calibri"/>
      <family val="2"/>
    </font>
    <font>
      <b/>
      <sz val="11"/>
      <color indexed="8"/>
      <name val="Calibri"/>
      <family val="2"/>
    </font>
    <font>
      <b/>
      <sz val="11"/>
      <color indexed="9"/>
      <name val="Calibri"/>
      <family val="2"/>
    </font>
    <font>
      <b/>
      <sz val="15"/>
      <color indexed="62"/>
      <name val="Calibri"/>
      <family val="2"/>
    </font>
    <font>
      <b/>
      <sz val="13"/>
      <color indexed="62"/>
      <name val="Calibri"/>
      <family val="2"/>
    </font>
    <font>
      <b/>
      <sz val="11"/>
      <color indexed="62"/>
      <name val="Calibri"/>
      <family val="2"/>
    </font>
    <font>
      <sz val="18"/>
      <color indexed="62"/>
      <name val="Cambria"/>
      <family val="2"/>
    </font>
    <font>
      <sz val="11"/>
      <color indexed="60"/>
      <name val="Calibri"/>
      <family val="2"/>
    </font>
    <font>
      <u val="single"/>
      <sz val="12"/>
      <color indexed="20"/>
      <name val="Times CE"/>
      <family val="0"/>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8"/>
      <name val="Calibri"/>
      <family val="2"/>
    </font>
    <font>
      <b/>
      <sz val="18"/>
      <name val="Calibri"/>
      <family val="2"/>
    </font>
    <font>
      <b/>
      <sz val="18"/>
      <color indexed="9"/>
      <name val="Arial"/>
      <family val="2"/>
    </font>
    <font>
      <sz val="18"/>
      <color indexed="55"/>
      <name val="Arial"/>
      <family val="2"/>
    </font>
    <font>
      <b/>
      <sz val="18"/>
      <color indexed="55"/>
      <name val="Arial"/>
      <family val="2"/>
    </font>
    <font>
      <u val="single"/>
      <sz val="18"/>
      <color indexed="55"/>
      <name val="Arial"/>
      <family val="2"/>
    </font>
    <font>
      <u val="single"/>
      <sz val="10"/>
      <color indexed="55"/>
      <name val="Arial"/>
      <family val="2"/>
    </font>
    <font>
      <b/>
      <sz val="18"/>
      <color indexed="17"/>
      <name val="Arial"/>
      <family val="2"/>
    </font>
    <font>
      <sz val="18"/>
      <color indexed="17"/>
      <name val="Arial"/>
      <family val="2"/>
    </font>
    <font>
      <u val="single"/>
      <sz val="10"/>
      <color indexed="10"/>
      <name val="Arial"/>
      <family val="2"/>
    </font>
    <font>
      <sz val="18"/>
      <color indexed="10"/>
      <name val="Arial"/>
      <family val="2"/>
    </font>
    <font>
      <sz val="12"/>
      <name val="Calibri"/>
      <family val="2"/>
    </font>
    <font>
      <u val="single"/>
      <sz val="18"/>
      <color indexed="12"/>
      <name val="Calibri"/>
      <family val="2"/>
    </font>
    <font>
      <sz val="20"/>
      <name val="Calibri"/>
      <family val="2"/>
    </font>
    <font>
      <sz val="16"/>
      <color indexed="8"/>
      <name val="Calibri"/>
      <family val="2"/>
    </font>
    <font>
      <sz val="16"/>
      <color indexed="9"/>
      <name val="Calibri"/>
      <family val="2"/>
    </font>
    <font>
      <sz val="9.5"/>
      <color indexed="63"/>
      <name val="Arial"/>
      <family val="2"/>
    </font>
    <font>
      <b/>
      <sz val="9.5"/>
      <color indexed="63"/>
      <name val="Arial"/>
      <family val="2"/>
    </font>
    <font>
      <b/>
      <sz val="20"/>
      <color indexed="8"/>
      <name val="Calibri"/>
      <family val="2"/>
    </font>
    <font>
      <sz val="20"/>
      <color indexed="8"/>
      <name val="Calibri"/>
      <family val="2"/>
    </font>
    <font>
      <b/>
      <sz val="20"/>
      <color indexed="60"/>
      <name val="Calibri"/>
      <family val="2"/>
    </font>
    <font>
      <b/>
      <sz val="20"/>
      <color indexed="17"/>
      <name val="Calibri"/>
      <family val="2"/>
    </font>
    <font>
      <b/>
      <sz val="36"/>
      <color indexed="63"/>
      <name val="Calibri"/>
      <family val="2"/>
    </font>
    <font>
      <b/>
      <sz val="20"/>
      <color indexed="17"/>
      <name val="Arial"/>
      <family val="2"/>
    </font>
    <font>
      <b/>
      <sz val="18"/>
      <color indexed="8"/>
      <name val="Calibri"/>
      <family val="2"/>
    </font>
    <font>
      <sz val="18"/>
      <color indexed="8"/>
      <name val="Calibri"/>
      <family val="2"/>
    </font>
    <font>
      <b/>
      <sz val="18"/>
      <color indexed="10"/>
      <name val="Calibri"/>
      <family val="2"/>
    </font>
    <font>
      <b/>
      <sz val="22"/>
      <color indexed="9"/>
      <name val="Calibri"/>
      <family val="2"/>
    </font>
    <font>
      <sz val="22"/>
      <name val="Calibri"/>
      <family val="2"/>
    </font>
    <font>
      <b/>
      <sz val="18"/>
      <color indexed="9"/>
      <name val="Calibri"/>
      <family val="2"/>
    </font>
    <font>
      <b/>
      <sz val="28"/>
      <color indexed="63"/>
      <name val="Calibri"/>
      <family val="2"/>
    </font>
    <font>
      <b/>
      <u val="single"/>
      <sz val="18"/>
      <color indexed="21"/>
      <name val="Calibri"/>
      <family val="2"/>
    </font>
    <font>
      <sz val="18"/>
      <color indexed="63"/>
      <name val="Calibri"/>
      <family val="2"/>
    </font>
    <font>
      <sz val="18"/>
      <color indexed="10"/>
      <name val="Calibri"/>
      <family val="2"/>
    </font>
    <font>
      <b/>
      <sz val="22"/>
      <name val="Calibri"/>
      <family val="2"/>
    </font>
    <font>
      <b/>
      <sz val="20"/>
      <color indexed="9"/>
      <name val="Calibri"/>
      <family val="2"/>
    </font>
    <font>
      <b/>
      <sz val="24"/>
      <color indexed="9"/>
      <name val="Calibri"/>
      <family val="2"/>
    </font>
    <font>
      <sz val="48"/>
      <color indexed="9"/>
      <name val="Arial"/>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8"/>
      <color theme="3"/>
      <name val="Cambria"/>
      <family val="2"/>
    </font>
    <font>
      <sz val="11"/>
      <color rgb="FF9C6500"/>
      <name val="Calibri"/>
      <family val="2"/>
    </font>
    <font>
      <u val="single"/>
      <sz val="12"/>
      <color theme="11"/>
      <name val="Times CE"/>
      <family val="0"/>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b/>
      <sz val="18"/>
      <color theme="0"/>
      <name val="Arial"/>
      <family val="2"/>
    </font>
    <font>
      <u val="single"/>
      <sz val="10"/>
      <color rgb="FF0000FF"/>
      <name val="Arial"/>
      <family val="2"/>
    </font>
    <font>
      <sz val="18"/>
      <color theme="0" tint="-0.3499799966812134"/>
      <name val="Arial"/>
      <family val="2"/>
    </font>
    <font>
      <b/>
      <sz val="18"/>
      <color theme="0" tint="-0.3499799966812134"/>
      <name val="Arial"/>
      <family val="2"/>
    </font>
    <font>
      <u val="single"/>
      <sz val="18"/>
      <color theme="0" tint="-0.3499799966812134"/>
      <name val="Arial"/>
      <family val="2"/>
    </font>
    <font>
      <u val="single"/>
      <sz val="10"/>
      <color theme="0" tint="-0.3499799966812134"/>
      <name val="Arial"/>
      <family val="2"/>
    </font>
    <font>
      <b/>
      <sz val="18"/>
      <color rgb="FFFF0000"/>
      <name val="Arial"/>
      <family val="2"/>
    </font>
    <font>
      <b/>
      <sz val="18"/>
      <color rgb="FF00B050"/>
      <name val="Arial"/>
      <family val="2"/>
    </font>
    <font>
      <sz val="18"/>
      <color rgb="FF00B050"/>
      <name val="Arial"/>
      <family val="2"/>
    </font>
    <font>
      <u val="single"/>
      <sz val="10"/>
      <color rgb="FFFF0000"/>
      <name val="Arial"/>
      <family val="2"/>
    </font>
    <font>
      <sz val="18"/>
      <color rgb="FFFF0000"/>
      <name val="Arial"/>
      <family val="2"/>
    </font>
    <font>
      <b/>
      <sz val="18"/>
      <color rgb="FFFFFFFF"/>
      <name val="Arial"/>
      <family val="2"/>
    </font>
    <font>
      <sz val="16"/>
      <color rgb="FF000000"/>
      <name val="Calibri"/>
      <family val="2"/>
    </font>
    <font>
      <sz val="16"/>
      <color theme="0"/>
      <name val="Calibri"/>
      <family val="2"/>
    </font>
    <font>
      <sz val="9.5"/>
      <color rgb="FF222222"/>
      <name val="Arial"/>
      <family val="2"/>
    </font>
    <font>
      <b/>
      <sz val="9.5"/>
      <color rgb="FF222222"/>
      <name val="Arial"/>
      <family val="2"/>
    </font>
    <font>
      <b/>
      <sz val="20"/>
      <color rgb="FF000000"/>
      <name val="Calibri"/>
      <family val="2"/>
    </font>
    <font>
      <sz val="20"/>
      <color rgb="FF000000"/>
      <name val="Calibri"/>
      <family val="2"/>
    </font>
    <font>
      <b/>
      <sz val="20"/>
      <color rgb="FFC00000"/>
      <name val="Calibri"/>
      <family val="2"/>
    </font>
    <font>
      <b/>
      <sz val="20"/>
      <color rgb="FF00B050"/>
      <name val="Calibri"/>
      <family val="2"/>
    </font>
    <font>
      <b/>
      <sz val="36"/>
      <color theme="1" tint="0.34999001026153564"/>
      <name val="Calibri"/>
      <family val="2"/>
    </font>
    <font>
      <b/>
      <sz val="20"/>
      <color rgb="FF00B050"/>
      <name val="Arial"/>
      <family val="2"/>
    </font>
    <font>
      <b/>
      <sz val="22"/>
      <color rgb="FFFFFFFF"/>
      <name val="Calibri"/>
      <family val="2"/>
    </font>
    <font>
      <b/>
      <sz val="18"/>
      <color theme="0"/>
      <name val="Calibri"/>
      <family val="2"/>
    </font>
    <font>
      <b/>
      <u val="single"/>
      <sz val="18"/>
      <color rgb="FF00A0B0"/>
      <name val="Calibri"/>
      <family val="2"/>
    </font>
    <font>
      <sz val="18"/>
      <color theme="1" tint="0.15000000596046448"/>
      <name val="Calibri"/>
      <family val="2"/>
    </font>
    <font>
      <sz val="18"/>
      <color rgb="FFFF0000"/>
      <name val="Calibri"/>
      <family val="2"/>
    </font>
    <font>
      <b/>
      <sz val="24"/>
      <color rgb="FFFFFFFF"/>
      <name val="Calibri"/>
      <family val="2"/>
    </font>
    <font>
      <b/>
      <sz val="20"/>
      <color theme="0"/>
      <name val="Calibri"/>
      <family val="2"/>
    </font>
    <font>
      <sz val="48"/>
      <color theme="0"/>
      <name val="Arial"/>
      <family val="2"/>
    </font>
  </fonts>
  <fills count="6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22"/>
        <bgColor indexed="64"/>
      </patternFill>
    </fill>
    <fill>
      <patternFill patternType="solid">
        <fgColor rgb="FFFFC7CE"/>
        <bgColor indexed="64"/>
      </patternFill>
    </fill>
    <fill>
      <patternFill patternType="solid">
        <fgColor indexed="26"/>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mediumGray">
        <fgColor indexed="22"/>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rgb="FFC00000"/>
        <bgColor indexed="64"/>
      </patternFill>
    </fill>
    <fill>
      <patternFill patternType="solid">
        <fgColor rgb="FFFF0000"/>
        <bgColor indexed="64"/>
      </patternFill>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solid">
        <fgColor rgb="FF00B0F0"/>
        <bgColor indexed="64"/>
      </patternFill>
    </fill>
    <fill>
      <patternFill patternType="solid">
        <fgColor rgb="FF00B050"/>
        <bgColor indexed="64"/>
      </patternFill>
    </fill>
    <fill>
      <patternFill patternType="solid">
        <fgColor theme="5" tint="-0.24997000396251678"/>
        <bgColor indexed="64"/>
      </patternFill>
    </fill>
    <fill>
      <patternFill patternType="solid">
        <fgColor rgb="FF7030A0"/>
        <bgColor indexed="64"/>
      </patternFill>
    </fill>
    <fill>
      <patternFill patternType="solid">
        <fgColor rgb="FFE41E17"/>
        <bgColor indexed="64"/>
      </patternFill>
    </fill>
    <fill>
      <patternFill patternType="solid">
        <fgColor theme="3" tint="0.7999799847602844"/>
        <bgColor indexed="64"/>
      </patternFill>
    </fill>
    <fill>
      <patternFill patternType="solid">
        <fgColor rgb="FFE6E6E6"/>
        <bgColor indexed="64"/>
      </patternFill>
    </fill>
    <fill>
      <patternFill patternType="solid">
        <fgColor rgb="FFE7E7E7"/>
        <bgColor indexed="64"/>
      </patternFill>
    </fill>
    <fill>
      <patternFill patternType="solid">
        <fgColor theme="1" tint="0.24998000264167786"/>
        <bgColor indexed="64"/>
      </patternFill>
    </fill>
    <fill>
      <patternFill patternType="solid">
        <fgColor theme="0"/>
        <bgColor indexed="64"/>
      </patternFill>
    </fill>
    <fill>
      <patternFill patternType="solid">
        <fgColor theme="8" tint="0.5999900102615356"/>
        <bgColor indexed="64"/>
      </patternFill>
    </fill>
    <fill>
      <patternFill patternType="solid">
        <fgColor theme="1" tint="0.24998000264167786"/>
        <bgColor indexed="64"/>
      </patternFill>
    </fill>
    <fill>
      <patternFill patternType="solid">
        <fgColor rgb="FF00A0B0"/>
        <bgColor indexed="64"/>
      </patternFill>
    </fill>
    <fill>
      <patternFill patternType="solid">
        <fgColor rgb="FF00A0B0"/>
        <bgColor indexed="64"/>
      </patternFill>
    </fill>
    <fill>
      <patternFill patternType="solid">
        <fgColor rgb="FFC00000"/>
        <bgColor indexed="64"/>
      </patternFill>
    </fill>
    <fill>
      <patternFill patternType="solid">
        <fgColor theme="1" tint="0.04998999834060669"/>
        <bgColor indexed="64"/>
      </patternFill>
    </fill>
  </fills>
  <borders count="157">
    <border>
      <left/>
      <right/>
      <top/>
      <bottom/>
      <diagonal/>
    </border>
    <border>
      <left>
        <color indexed="63"/>
      </left>
      <right>
        <color indexed="63"/>
      </right>
      <top style="thin">
        <color theme="4"/>
      </top>
      <bottom style="double">
        <color theme="4"/>
      </bottom>
    </border>
    <border>
      <left/>
      <right/>
      <top style="medium"/>
      <bottom style="medium"/>
    </border>
    <border>
      <left/>
      <right/>
      <top style="thin"/>
      <bottom style="thin"/>
    </border>
    <border>
      <left style="thin"/>
      <right style="thin"/>
      <top style="thin"/>
      <bottom style="thin"/>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mediu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medium"/>
      <bottom style="medium"/>
    </border>
    <border>
      <left style="thin"/>
      <right/>
      <top style="medium"/>
      <bottom style="medium"/>
    </border>
    <border>
      <left style="thin"/>
      <right style="medium"/>
      <top style="medium"/>
      <bottom style="medium"/>
    </border>
    <border>
      <left/>
      <right style="thin"/>
      <top style="medium"/>
      <bottom style="medium"/>
    </border>
    <border>
      <left/>
      <right/>
      <top style="medium"/>
      <bottom/>
    </border>
    <border>
      <left style="medium"/>
      <right style="thin"/>
      <top style="medium"/>
      <bottom/>
    </border>
    <border>
      <left style="thin"/>
      <right style="thin"/>
      <top style="medium"/>
      <bottom style="hair"/>
    </border>
    <border>
      <left style="medium"/>
      <right style="thin"/>
      <top style="medium"/>
      <bottom style="hair"/>
    </border>
    <border>
      <left style="thin"/>
      <right/>
      <top style="medium"/>
      <bottom style="hair"/>
    </border>
    <border>
      <left style="thin"/>
      <right style="thin"/>
      <top style="hair"/>
      <bottom style="hair"/>
    </border>
    <border>
      <left style="thin"/>
      <right/>
      <top style="hair"/>
      <bottom style="hair"/>
    </border>
    <border>
      <left style="thin"/>
      <right style="thin"/>
      <top style="medium"/>
      <bottom/>
    </border>
    <border>
      <left style="medium"/>
      <right/>
      <top/>
      <bottom/>
    </border>
    <border>
      <left style="medium"/>
      <right style="medium"/>
      <top/>
      <bottom/>
    </border>
    <border>
      <left style="medium"/>
      <right style="thin"/>
      <top/>
      <bottom style="hair"/>
    </border>
    <border>
      <left style="thin"/>
      <right/>
      <top/>
      <bottom style="hair"/>
    </border>
    <border>
      <left style="medium"/>
      <right/>
      <top/>
      <bottom style="hair"/>
    </border>
    <border>
      <left style="thin"/>
      <right style="thin"/>
      <top/>
      <bottom style="hair"/>
    </border>
    <border>
      <left style="thin"/>
      <right/>
      <top/>
      <bottom/>
    </border>
    <border>
      <left/>
      <right style="medium"/>
      <top/>
      <bottom/>
    </border>
    <border>
      <left style="thin"/>
      <right style="medium"/>
      <top style="medium"/>
      <bottom style="hair"/>
    </border>
    <border>
      <left style="thin"/>
      <right style="medium"/>
      <top/>
      <bottom style="hair"/>
    </border>
    <border>
      <left style="medium"/>
      <right style="thin"/>
      <top style="hair"/>
      <bottom style="hair"/>
    </border>
    <border>
      <left style="thin"/>
      <right style="medium"/>
      <top style="hair"/>
      <bottom style="hair"/>
    </border>
    <border>
      <left style="thin"/>
      <right style="thin"/>
      <top/>
      <bottom style="medium"/>
    </border>
    <border>
      <left/>
      <right style="thin"/>
      <top style="hair"/>
      <bottom style="hair"/>
    </border>
    <border>
      <left/>
      <right style="thin"/>
      <top style="hair"/>
      <bottom style="medium"/>
    </border>
    <border>
      <left/>
      <right/>
      <top/>
      <bottom style="hair"/>
    </border>
    <border>
      <left style="thin"/>
      <right style="medium"/>
      <top style="medium"/>
      <bottom/>
    </border>
    <border>
      <left/>
      <right/>
      <top style="hair"/>
      <bottom style="hair"/>
    </border>
    <border>
      <left style="thin"/>
      <right style="medium"/>
      <top/>
      <bottom/>
    </border>
    <border>
      <left style="medium"/>
      <right style="thin"/>
      <top style="medium"/>
      <bottom style="medium"/>
    </border>
    <border>
      <left style="thin"/>
      <right/>
      <top style="medium"/>
      <bottom/>
    </border>
    <border>
      <left style="thin"/>
      <right/>
      <top style="hair"/>
      <bottom/>
    </border>
    <border>
      <left style="thin"/>
      <right style="medium"/>
      <top/>
      <bottom style="medium"/>
    </border>
    <border>
      <left style="medium"/>
      <right style="thin"/>
      <top/>
      <bottom/>
    </border>
    <border>
      <left style="thin"/>
      <right style="thin"/>
      <top/>
      <bottom/>
    </border>
    <border>
      <left style="medium"/>
      <right style="thin"/>
      <top style="hair"/>
      <bottom/>
    </border>
    <border>
      <left style="thin"/>
      <right style="thin"/>
      <top style="hair"/>
      <bottom/>
    </border>
    <border>
      <left style="thin"/>
      <right style="medium"/>
      <top style="hair"/>
      <bottom/>
    </border>
    <border>
      <left style="hair"/>
      <right style="medium"/>
      <top style="hair"/>
      <bottom style="hair"/>
    </border>
    <border>
      <left style="medium"/>
      <right style="thin"/>
      <top style="thin"/>
      <bottom style="medium"/>
    </border>
    <border>
      <left style="thin"/>
      <right style="medium"/>
      <top style="thin"/>
      <bottom style="medium"/>
    </border>
    <border>
      <left/>
      <right style="medium"/>
      <top style="hair"/>
      <bottom style="hair"/>
    </border>
    <border>
      <left/>
      <right style="medium"/>
      <top style="hair"/>
      <bottom style="medium"/>
    </border>
    <border>
      <left style="thin"/>
      <right style="thin"/>
      <top style="hair"/>
      <bottom style="medium"/>
    </border>
    <border>
      <left/>
      <right/>
      <top style="medium">
        <color rgb="FF000000"/>
      </top>
      <bottom/>
    </border>
    <border>
      <left style="medium"/>
      <right style="thin"/>
      <top/>
      <bottom style="medium"/>
    </border>
    <border>
      <left style="medium"/>
      <right/>
      <top style="medium"/>
      <bottom style="hair"/>
    </border>
    <border>
      <left style="medium"/>
      <right/>
      <top style="hair"/>
      <bottom style="hair"/>
    </border>
    <border>
      <left style="thin"/>
      <right style="thin"/>
      <top style="thin"/>
      <bottom style="medium"/>
    </border>
    <border>
      <left style="medium"/>
      <right/>
      <top style="hair"/>
      <bottom style="medium"/>
    </border>
    <border>
      <left style="medium"/>
      <right style="thin"/>
      <top style="hair"/>
      <bottom style="medium"/>
    </border>
    <border>
      <left style="thin"/>
      <right style="medium"/>
      <top style="hair"/>
      <bottom style="medium"/>
    </border>
    <border>
      <left/>
      <right style="thin"/>
      <top style="medium"/>
      <bottom style="hair"/>
    </border>
    <border>
      <left/>
      <right style="medium"/>
      <top style="medium"/>
      <bottom style="hair"/>
    </border>
    <border>
      <left style="medium"/>
      <right/>
      <top/>
      <bottom style="medium"/>
    </border>
    <border>
      <left style="medium"/>
      <right style="hair"/>
      <top style="hair"/>
      <bottom style="hair"/>
    </border>
    <border>
      <left style="hair"/>
      <right style="hair"/>
      <top style="hair"/>
      <bottom style="hair"/>
    </border>
    <border>
      <left style="medium"/>
      <right style="hair"/>
      <top style="medium"/>
      <bottom style="medium"/>
    </border>
    <border>
      <left/>
      <right style="hair"/>
      <top style="medium"/>
      <bottom style="medium"/>
    </border>
    <border>
      <left style="hair"/>
      <right style="medium"/>
      <top style="medium"/>
      <bottom style="medium"/>
    </border>
    <border>
      <left style="medium"/>
      <right/>
      <top style="medium"/>
      <bottom style="medium"/>
    </border>
    <border>
      <left/>
      <right style="medium"/>
      <top style="medium"/>
      <bottom style="medium"/>
    </border>
    <border>
      <left style="hair"/>
      <right style="hair"/>
      <top style="medium"/>
      <bottom style="hair">
        <color rgb="FF000000"/>
      </bottom>
    </border>
    <border>
      <left style="medium"/>
      <right style="hair"/>
      <top style="hair">
        <color rgb="FF000000"/>
      </top>
      <bottom style="hair">
        <color rgb="FF000000"/>
      </bottom>
    </border>
    <border>
      <left style="hair"/>
      <right style="hair"/>
      <top style="hair">
        <color rgb="FF000000"/>
      </top>
      <bottom style="hair">
        <color rgb="FF000000"/>
      </bottom>
    </border>
    <border>
      <left style="hair"/>
      <right style="medium"/>
      <top style="hair">
        <color rgb="FF000000"/>
      </top>
      <bottom style="hair">
        <color rgb="FF000000"/>
      </bottom>
    </border>
    <border>
      <left style="medium"/>
      <right style="hair"/>
      <top style="hair">
        <color rgb="FF000000"/>
      </top>
      <bottom style="medium"/>
    </border>
    <border>
      <left style="hair"/>
      <right style="hair"/>
      <top style="hair">
        <color rgb="FF000000"/>
      </top>
      <bottom style="medium"/>
    </border>
    <border>
      <left style="hair"/>
      <right style="medium"/>
      <top style="hair">
        <color rgb="FF000000"/>
      </top>
      <bottom style="medium"/>
    </border>
    <border>
      <left style="hair"/>
      <right>
        <color indexed="63"/>
      </right>
      <top style="hair"/>
      <bottom style="hair"/>
    </border>
    <border>
      <left style="hair"/>
      <right style="medium"/>
      <top>
        <color indexed="63"/>
      </top>
      <bottom style="hair"/>
    </border>
    <border>
      <left style="medium"/>
      <right style="hair"/>
      <top style="medium"/>
      <bottom style="hair">
        <color rgb="FF000000"/>
      </bottom>
    </border>
    <border>
      <left style="hair"/>
      <right style="medium"/>
      <top style="medium"/>
      <bottom style="hair">
        <color rgb="FF000000"/>
      </bottom>
    </border>
    <border>
      <left style="medium"/>
      <right style="hair"/>
      <top>
        <color indexed="63"/>
      </top>
      <bottom style="hair"/>
    </border>
    <border>
      <left style="hair"/>
      <right style="hair"/>
      <top>
        <color indexed="63"/>
      </top>
      <bottom style="hair"/>
    </border>
    <border>
      <left style="medium"/>
      <right style="hair"/>
      <top style="medium"/>
      <bottom style="hair"/>
    </border>
    <border>
      <left style="hair"/>
      <right>
        <color indexed="63"/>
      </right>
      <top style="medium"/>
      <bottom style="hair"/>
    </border>
    <border>
      <left style="hair"/>
      <right style="medium"/>
      <top style="medium"/>
      <bottom style="hair"/>
    </border>
    <border>
      <left style="hair"/>
      <right style="hair"/>
      <top style="medium"/>
      <bottom style="hair"/>
    </border>
    <border>
      <left>
        <color indexed="63"/>
      </left>
      <right style="hair"/>
      <top style="hair"/>
      <bottom style="hair"/>
    </border>
    <border>
      <left>
        <color indexed="63"/>
      </left>
      <right style="thin"/>
      <top/>
      <bottom style="hair"/>
    </border>
    <border>
      <left>
        <color indexed="63"/>
      </left>
      <right style="thin"/>
      <top style="hair"/>
      <bottom/>
    </border>
    <border>
      <left style="medium"/>
      <right style="medium"/>
      <top style="medium"/>
      <bottom style="hair"/>
    </border>
    <border>
      <left style="medium"/>
      <right style="medium"/>
      <top style="hair"/>
      <bottom style="hair"/>
    </border>
    <border>
      <left style="medium"/>
      <right style="medium"/>
      <top style="medium"/>
      <bottom style="medium"/>
    </border>
    <border>
      <left style="medium"/>
      <right style="medium"/>
      <top/>
      <bottom style="hair"/>
    </border>
    <border>
      <left style="medium"/>
      <right style="medium"/>
      <top style="hair"/>
      <bottom style="medium"/>
    </border>
    <border>
      <left style="medium"/>
      <right style="medium"/>
      <top style="hair"/>
      <bottom/>
    </border>
    <border>
      <left style="medium"/>
      <right style="medium"/>
      <top style="medium"/>
      <bottom/>
    </border>
    <border>
      <left/>
      <right/>
      <top style="hair"/>
      <bottom>
        <color indexed="63"/>
      </bottom>
    </border>
    <border>
      <left style="hair"/>
      <right>
        <color indexed="63"/>
      </right>
      <top style="hair"/>
      <bottom>
        <color indexed="63"/>
      </bottom>
    </border>
    <border>
      <left style="medium"/>
      <right/>
      <top style="hair"/>
      <bottom>
        <color indexed="63"/>
      </bottom>
    </border>
    <border>
      <left style="hair"/>
      <right style="hair"/>
      <top style="hair"/>
      <bottom>
        <color indexed="63"/>
      </bottom>
    </border>
    <border>
      <left/>
      <right style="medium"/>
      <top style="hair"/>
      <bottom>
        <color indexed="63"/>
      </bottom>
    </border>
    <border>
      <left>
        <color indexed="63"/>
      </left>
      <right style="hair"/>
      <top>
        <color indexed="63"/>
      </top>
      <bottom style="hair"/>
    </border>
    <border>
      <left>
        <color indexed="63"/>
      </left>
      <right style="hair"/>
      <top style="medium"/>
      <bottom style="hair">
        <color rgb="FF000000"/>
      </bottom>
    </border>
    <border>
      <left>
        <color indexed="63"/>
      </left>
      <right style="hair"/>
      <top style="hair">
        <color rgb="FF000000"/>
      </top>
      <bottom style="hair">
        <color rgb="FF000000"/>
      </bottom>
    </border>
    <border>
      <left>
        <color indexed="63"/>
      </left>
      <right style="hair"/>
      <top style="hair">
        <color rgb="FF000000"/>
      </top>
      <bottom style="medium"/>
    </border>
    <border>
      <left style="hair"/>
      <right style="hair"/>
      <top style="hair"/>
      <bottom style="medium"/>
    </border>
    <border>
      <left style="hair"/>
      <right style="hair"/>
      <top style="medium"/>
      <bottom style="medium"/>
    </border>
    <border>
      <left style="hair"/>
      <right>
        <color indexed="63"/>
      </right>
      <top style="medium"/>
      <bottom style="medium"/>
    </border>
    <border>
      <left style="hair"/>
      <right>
        <color indexed="63"/>
      </right>
      <top style="medium"/>
      <bottom style="hair">
        <color rgb="FF000000"/>
      </bottom>
    </border>
    <border>
      <left style="hair"/>
      <right>
        <color indexed="63"/>
      </right>
      <top style="hair">
        <color rgb="FF000000"/>
      </top>
      <bottom style="hair">
        <color rgb="FF000000"/>
      </bottom>
    </border>
    <border>
      <left style="hair"/>
      <right>
        <color indexed="63"/>
      </right>
      <top style="hair">
        <color rgb="FF000000"/>
      </top>
      <bottom style="medium"/>
    </border>
    <border>
      <left>
        <color indexed="63"/>
      </left>
      <right style="hair"/>
      <top style="medium"/>
      <bottom style="hair"/>
    </border>
    <border>
      <left>
        <color indexed="63"/>
      </left>
      <right style="hair"/>
      <top style="hair"/>
      <bottom style="medium"/>
    </border>
    <border>
      <left/>
      <right style="medium"/>
      <top/>
      <bottom style="medium"/>
    </border>
    <border>
      <left style="medium"/>
      <right style="hair"/>
      <top style="hair"/>
      <bottom style="medium"/>
    </border>
    <border>
      <left style="hair"/>
      <right style="medium"/>
      <top style="hair"/>
      <bottom style="medium"/>
    </border>
    <border>
      <left style="medium"/>
      <right style="hair"/>
      <top style="hair"/>
      <bottom>
        <color indexed="63"/>
      </bottom>
    </border>
    <border>
      <left style="hair"/>
      <right style="medium"/>
      <top style="hair"/>
      <bottom>
        <color indexed="63"/>
      </bottom>
    </border>
    <border>
      <left style="medium"/>
      <right style="hair"/>
      <top>
        <color indexed="63"/>
      </top>
      <bottom style="medium"/>
    </border>
    <border>
      <left style="hair"/>
      <right style="hair"/>
      <top>
        <color indexed="63"/>
      </top>
      <bottom style="medium"/>
    </border>
    <border>
      <left style="hair"/>
      <right/>
      <top style="hair"/>
      <bottom style="medium"/>
    </border>
    <border>
      <left style="medium"/>
      <right style="hair"/>
      <top>
        <color indexed="63"/>
      </top>
      <bottom>
        <color indexed="63"/>
      </bottom>
    </border>
    <border>
      <left>
        <color indexed="63"/>
      </left>
      <right style="hair"/>
      <top>
        <color indexed="63"/>
      </top>
      <bottom>
        <color indexed="63"/>
      </bottom>
    </border>
    <border>
      <left style="hair"/>
      <right style="medium"/>
      <top>
        <color indexed="63"/>
      </top>
      <bottom>
        <color indexed="63"/>
      </bottom>
    </border>
    <border>
      <left style="hair"/>
      <right>
        <color indexed="63"/>
      </right>
      <top>
        <color indexed="63"/>
      </top>
      <bottom>
        <color indexed="63"/>
      </bottom>
    </border>
    <border>
      <left>
        <color indexed="63"/>
      </left>
      <right style="hair"/>
      <top>
        <color indexed="63"/>
      </top>
      <bottom style="medium"/>
    </border>
    <border>
      <left/>
      <right style="thin"/>
      <top>
        <color indexed="63"/>
      </top>
      <bottom>
        <color indexed="63"/>
      </bottom>
    </border>
    <border>
      <left style="medium"/>
      <right style="medium"/>
      <top/>
      <bottom style="medium"/>
    </border>
    <border>
      <left/>
      <right style="thin"/>
      <top>
        <color indexed="63"/>
      </top>
      <bottom style="medium"/>
    </border>
    <border>
      <left style="hair"/>
      <right>
        <color indexed="63"/>
      </right>
      <top>
        <color indexed="63"/>
      </top>
      <bottom style="medium"/>
    </border>
    <border>
      <left style="medium"/>
      <right style="hair"/>
      <top style="medium"/>
      <bottom>
        <color indexed="63"/>
      </bottom>
    </border>
    <border>
      <left>
        <color indexed="63"/>
      </left>
      <right style="hair"/>
      <top style="medium"/>
      <bottom>
        <color indexed="63"/>
      </bottom>
    </border>
    <border>
      <left style="hair"/>
      <right style="medium"/>
      <top style="medium"/>
      <bottom>
        <color indexed="63"/>
      </bottom>
    </border>
    <border>
      <left style="hair"/>
      <right>
        <color indexed="63"/>
      </right>
      <top style="medium"/>
      <bottom>
        <color indexed="63"/>
      </bottom>
    </border>
    <border>
      <left style="hair"/>
      <right style="medium"/>
      <top>
        <color indexed="63"/>
      </top>
      <bottom style="medium"/>
    </border>
    <border>
      <left style="thin"/>
      <right/>
      <top/>
      <bottom style="medium"/>
    </border>
    <border>
      <left/>
      <right style="medium"/>
      <top>
        <color indexed="63"/>
      </top>
      <bottom style="hair"/>
    </border>
    <border>
      <left>
        <color indexed="63"/>
      </left>
      <right style="hair"/>
      <top style="hair"/>
      <bottom>
        <color indexed="63"/>
      </bottom>
    </border>
    <border>
      <left style="medium"/>
      <right style="medium"/>
      <top style="thin"/>
      <bottom style="medium"/>
    </border>
    <border>
      <left style="hair"/>
      <right>
        <color indexed="63"/>
      </right>
      <top>
        <color indexed="63"/>
      </top>
      <bottom style="hair"/>
    </border>
    <border>
      <left style="medium"/>
      <right/>
      <top style="medium"/>
      <bottom/>
    </border>
    <border>
      <left style="medium"/>
      <right style="medium"/>
      <top/>
      <bottom style="thin"/>
    </border>
    <border>
      <left/>
      <right style="medium"/>
      <top style="medium"/>
      <bottom/>
    </border>
    <border>
      <left style="medium"/>
      <right style="thin"/>
      <top style="medium"/>
      <bottom style="thin"/>
    </border>
    <border>
      <left style="medium"/>
      <right style="thin"/>
      <top style="thin"/>
      <bottom style="thin"/>
    </border>
    <border>
      <left style="thin"/>
      <right style="thin"/>
      <top style="medium"/>
      <bottom style="thin"/>
    </border>
    <border>
      <left style="thin"/>
      <right style="medium"/>
      <top style="medium"/>
      <bottom style="thin"/>
    </border>
    <border>
      <left style="thin"/>
      <right style="medium"/>
      <top style="thin"/>
      <bottom style="thin"/>
    </border>
  </borders>
  <cellStyleXfs count="12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7" fillId="2" borderId="0" applyNumberFormat="0" applyBorder="0" applyAlignment="0" applyProtection="0"/>
    <xf numFmtId="0" fontId="87" fillId="3" borderId="0" applyNumberFormat="0" applyBorder="0" applyAlignment="0" applyProtection="0"/>
    <xf numFmtId="0" fontId="87" fillId="4" borderId="0" applyNumberFormat="0" applyBorder="0" applyAlignment="0" applyProtection="0"/>
    <xf numFmtId="0" fontId="87" fillId="5" borderId="0" applyNumberFormat="0" applyBorder="0" applyAlignment="0" applyProtection="0"/>
    <xf numFmtId="0" fontId="87" fillId="6" borderId="0" applyNumberFormat="0" applyBorder="0" applyAlignment="0" applyProtection="0"/>
    <xf numFmtId="0" fontId="87" fillId="7" borderId="0" applyNumberFormat="0" applyBorder="0" applyAlignment="0" applyProtection="0"/>
    <xf numFmtId="0" fontId="87" fillId="8" borderId="0" applyNumberFormat="0" applyBorder="0" applyAlignment="0" applyProtection="0"/>
    <xf numFmtId="0" fontId="87" fillId="9" borderId="0" applyNumberFormat="0" applyBorder="0" applyAlignment="0" applyProtection="0"/>
    <xf numFmtId="0" fontId="87" fillId="10" borderId="0" applyNumberFormat="0" applyBorder="0" applyAlignment="0" applyProtection="0"/>
    <xf numFmtId="0" fontId="87" fillId="11" borderId="0" applyNumberFormat="0" applyBorder="0" applyAlignment="0" applyProtection="0"/>
    <xf numFmtId="0" fontId="87" fillId="12" borderId="0" applyNumberFormat="0" applyBorder="0" applyAlignment="0" applyProtection="0"/>
    <xf numFmtId="0" fontId="87" fillId="13" borderId="0" applyNumberFormat="0" applyBorder="0" applyAlignment="0" applyProtection="0"/>
    <xf numFmtId="0" fontId="88" fillId="14" borderId="0" applyNumberFormat="0" applyBorder="0" applyAlignment="0" applyProtection="0"/>
    <xf numFmtId="0" fontId="88" fillId="15" borderId="0" applyNumberFormat="0" applyBorder="0" applyAlignment="0" applyProtection="0"/>
    <xf numFmtId="0" fontId="88" fillId="16" borderId="0" applyNumberFormat="0" applyBorder="0" applyAlignment="0" applyProtection="0"/>
    <xf numFmtId="0" fontId="88" fillId="17" borderId="0" applyNumberFormat="0" applyBorder="0" applyAlignment="0" applyProtection="0"/>
    <xf numFmtId="0" fontId="88" fillId="18" borderId="0" applyNumberFormat="0" applyBorder="0" applyAlignment="0" applyProtection="0"/>
    <xf numFmtId="0" fontId="88" fillId="19" borderId="0" applyNumberFormat="0" applyBorder="0" applyAlignment="0" applyProtection="0"/>
    <xf numFmtId="179" fontId="3" fillId="0" borderId="0" applyFill="0" applyBorder="0" applyAlignment="0">
      <protection/>
    </xf>
    <xf numFmtId="179" fontId="3" fillId="0" borderId="0" applyFill="0" applyBorder="0" applyAlignment="0">
      <protection/>
    </xf>
    <xf numFmtId="179" fontId="3" fillId="0" borderId="0" applyFill="0" applyBorder="0" applyAlignment="0">
      <protection/>
    </xf>
    <xf numFmtId="179" fontId="3" fillId="0" borderId="0" applyFill="0" applyBorder="0" applyAlignment="0">
      <protection/>
    </xf>
    <xf numFmtId="179" fontId="3" fillId="0" borderId="0" applyFill="0" applyBorder="0" applyAlignment="0">
      <protection/>
    </xf>
    <xf numFmtId="179" fontId="3" fillId="0" borderId="0" applyFill="0" applyBorder="0" applyAlignment="0">
      <protection/>
    </xf>
    <xf numFmtId="0" fontId="89" fillId="0" borderId="1" applyNumberFormat="0" applyFill="0" applyAlignment="0" applyProtection="0"/>
    <xf numFmtId="178" fontId="4" fillId="0" borderId="0">
      <alignment/>
      <protection/>
    </xf>
    <xf numFmtId="178" fontId="4" fillId="0" borderId="0">
      <alignment/>
      <protection/>
    </xf>
    <xf numFmtId="178" fontId="4" fillId="0" borderId="0">
      <alignment/>
      <protection/>
    </xf>
    <xf numFmtId="178" fontId="4" fillId="0" borderId="0">
      <alignment/>
      <protection/>
    </xf>
    <xf numFmtId="178" fontId="4" fillId="0" borderId="0">
      <alignment/>
      <protection/>
    </xf>
    <xf numFmtId="178" fontId="4" fillId="0" borderId="0">
      <alignment/>
      <protection/>
    </xf>
    <xf numFmtId="178" fontId="4" fillId="0" borderId="0">
      <alignment/>
      <protection/>
    </xf>
    <xf numFmtId="178" fontId="4" fillId="0" borderId="0">
      <alignment/>
      <protection/>
    </xf>
    <xf numFmtId="0" fontId="5" fillId="0" borderId="0" applyNumberFormat="0" applyAlignment="0">
      <protection/>
    </xf>
    <xf numFmtId="0" fontId="6" fillId="0" borderId="0" applyNumberFormat="0" applyAlignment="0">
      <protection/>
    </xf>
    <xf numFmtId="169" fontId="0" fillId="0" borderId="0" applyFont="0" applyFill="0" applyBorder="0" applyAlignment="0" applyProtection="0"/>
    <xf numFmtId="41" fontId="0" fillId="0" borderId="0" applyFont="0" applyFill="0" applyBorder="0" applyAlignment="0" applyProtection="0"/>
    <xf numFmtId="174" fontId="3" fillId="0" borderId="0" applyFont="0" applyFill="0" applyBorder="0" applyAlignment="0" applyProtection="0"/>
    <xf numFmtId="176" fontId="3" fillId="0" borderId="0" applyFont="0" applyFill="0" applyBorder="0" applyAlignment="0" applyProtection="0"/>
    <xf numFmtId="0" fontId="7" fillId="0" borderId="0" applyNumberFormat="0" applyAlignment="0">
      <protection/>
    </xf>
    <xf numFmtId="38" fontId="8" fillId="20" borderId="0" applyNumberFormat="0" applyBorder="0" applyAlignment="0" applyProtection="0"/>
    <xf numFmtId="0" fontId="9" fillId="0" borderId="2" applyNumberFormat="0" applyAlignment="0" applyProtection="0"/>
    <xf numFmtId="0" fontId="9" fillId="0" borderId="3">
      <alignment horizontal="left"/>
      <protection/>
    </xf>
    <xf numFmtId="0" fontId="9" fillId="0" borderId="3">
      <alignment horizontal="left"/>
      <protection/>
    </xf>
    <xf numFmtId="0" fontId="10" fillId="0" borderId="0" applyNumberFormat="0" applyFill="0" applyBorder="0" applyAlignment="0" applyProtection="0"/>
    <xf numFmtId="0" fontId="90" fillId="21" borderId="0" applyNumberFormat="0" applyBorder="0" applyAlignment="0" applyProtection="0"/>
    <xf numFmtId="10" fontId="8" fillId="22" borderId="4" applyNumberFormat="0" applyBorder="0" applyAlignment="0" applyProtection="0"/>
    <xf numFmtId="10" fontId="8" fillId="22" borderId="4" applyNumberFormat="0" applyBorder="0" applyAlignment="0" applyProtection="0"/>
    <xf numFmtId="0" fontId="91" fillId="23" borderId="5" applyNumberFormat="0" applyAlignment="0" applyProtection="0"/>
    <xf numFmtId="168" fontId="0" fillId="0" borderId="0" applyFont="0" applyFill="0" applyBorder="0" applyAlignment="0" applyProtection="0"/>
    <xf numFmtId="42" fontId="0"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71" fontId="3" fillId="0" borderId="0" applyFont="0" applyFill="0" applyBorder="0" applyAlignment="0" applyProtection="0"/>
    <xf numFmtId="172" fontId="3" fillId="0" borderId="0" applyFont="0" applyFill="0" applyBorder="0" applyAlignment="0" applyProtection="0"/>
    <xf numFmtId="166" fontId="3" fillId="0" borderId="0" applyFont="0" applyFill="0" applyBorder="0" applyAlignment="0" applyProtection="0"/>
    <xf numFmtId="167" fontId="3" fillId="0" borderId="0" applyFont="0" applyFill="0" applyBorder="0" applyAlignment="0" applyProtection="0"/>
    <xf numFmtId="0" fontId="92" fillId="0" borderId="6" applyNumberFormat="0" applyFill="0" applyAlignment="0" applyProtection="0"/>
    <xf numFmtId="0" fontId="93" fillId="0" borderId="7" applyNumberFormat="0" applyFill="0" applyAlignment="0" applyProtection="0"/>
    <xf numFmtId="0" fontId="94" fillId="0" borderId="8" applyNumberFormat="0" applyFill="0" applyAlignment="0" applyProtection="0"/>
    <xf numFmtId="0" fontId="94" fillId="0" borderId="0" applyNumberFormat="0" applyFill="0" applyBorder="0" applyAlignment="0" applyProtection="0"/>
    <xf numFmtId="0" fontId="95" fillId="0" borderId="0" applyNumberFormat="0" applyFill="0" applyBorder="0" applyAlignment="0" applyProtection="0"/>
    <xf numFmtId="0" fontId="96" fillId="24" borderId="0" applyNumberFormat="0" applyBorder="0" applyAlignment="0" applyProtection="0"/>
    <xf numFmtId="37" fontId="11" fillId="0" borderId="0">
      <alignment/>
      <protection/>
    </xf>
    <xf numFmtId="177" fontId="3" fillId="0" borderId="0">
      <alignment/>
      <protection/>
    </xf>
    <xf numFmtId="177" fontId="3" fillId="0" borderId="0">
      <alignment/>
      <protection/>
    </xf>
    <xf numFmtId="177" fontId="3" fillId="0" borderId="0">
      <alignment/>
      <protection/>
    </xf>
    <xf numFmtId="177" fontId="3" fillId="0" borderId="0">
      <alignment/>
      <protection/>
    </xf>
    <xf numFmtId="177" fontId="3" fillId="0" borderId="0">
      <alignment/>
      <protection/>
    </xf>
    <xf numFmtId="177" fontId="3" fillId="0" borderId="0">
      <alignment/>
      <protection/>
    </xf>
    <xf numFmtId="0" fontId="2" fillId="0" borderId="0">
      <alignment/>
      <protection/>
    </xf>
    <xf numFmtId="0" fontId="2" fillId="0" borderId="0">
      <alignment/>
      <protection/>
    </xf>
    <xf numFmtId="0" fontId="0" fillId="0" borderId="0">
      <alignment/>
      <protection/>
    </xf>
    <xf numFmtId="10"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0" fontId="97" fillId="0" borderId="0" applyNumberFormat="0" applyFill="0" applyBorder="0" applyAlignment="0" applyProtection="0"/>
    <xf numFmtId="0" fontId="0" fillId="25" borderId="9" applyNumberFormat="0" applyFont="0" applyAlignment="0" applyProtection="0"/>
    <xf numFmtId="9" fontId="0" fillId="0" borderId="0" applyFill="0" applyBorder="0" applyAlignment="0" applyProtection="0"/>
    <xf numFmtId="9" fontId="0" fillId="0" borderId="0" applyFill="0" applyBorder="0" applyAlignment="0" applyProtection="0"/>
    <xf numFmtId="9" fontId="0" fillId="0" borderId="0" applyFont="0" applyFill="0" applyBorder="0" applyAlignment="0" applyProtection="0"/>
    <xf numFmtId="0" fontId="98" fillId="0" borderId="10" applyNumberFormat="0" applyFill="0" applyAlignment="0" applyProtection="0"/>
    <xf numFmtId="15" fontId="12" fillId="0" borderId="0" applyFont="0" applyFill="0" applyBorder="0" applyAlignment="0" applyProtection="0"/>
    <xf numFmtId="4" fontId="12" fillId="0" borderId="0" applyFont="0" applyFill="0" applyBorder="0" applyAlignment="0" applyProtection="0"/>
    <xf numFmtId="0" fontId="3" fillId="0" borderId="11">
      <alignment horizontal="center"/>
      <protection/>
    </xf>
    <xf numFmtId="0" fontId="3" fillId="0" borderId="11">
      <alignment horizontal="center"/>
      <protection/>
    </xf>
    <xf numFmtId="0" fontId="12" fillId="0" borderId="0" applyNumberFormat="0" applyFont="0" applyFill="0" applyBorder="0" applyAlignment="0" applyProtection="0"/>
    <xf numFmtId="3" fontId="12" fillId="0" borderId="0" applyFont="0" applyFill="0" applyBorder="0" applyAlignment="0" applyProtection="0"/>
    <xf numFmtId="0" fontId="12" fillId="26" borderId="0" applyNumberFormat="0" applyFont="0" applyBorder="0" applyAlignment="0" applyProtection="0"/>
    <xf numFmtId="14" fontId="3" fillId="0" borderId="0" applyNumberFormat="0" applyFill="0" applyBorder="0" applyAlignment="0" applyProtection="0"/>
    <xf numFmtId="0" fontId="99" fillId="27" borderId="0" applyNumberFormat="0" applyBorder="0" applyAlignment="0" applyProtection="0"/>
    <xf numFmtId="0" fontId="3" fillId="0" borderId="0">
      <alignment/>
      <protection/>
    </xf>
    <xf numFmtId="40" fontId="3" fillId="0" borderId="0" applyBorder="0">
      <alignment horizontal="right"/>
      <protection/>
    </xf>
    <xf numFmtId="0" fontId="100" fillId="0" borderId="0" applyNumberFormat="0" applyFill="0" applyBorder="0" applyAlignment="0" applyProtection="0"/>
    <xf numFmtId="4" fontId="13" fillId="0" borderId="0" applyFont="0" applyFill="0" applyBorder="0" applyAlignment="0" applyProtection="0"/>
    <xf numFmtId="174" fontId="3" fillId="0" borderId="0" applyFont="0" applyFill="0" applyBorder="0" applyAlignment="0" applyProtection="0"/>
    <xf numFmtId="0" fontId="101" fillId="28" borderId="12" applyNumberFormat="0" applyAlignment="0" applyProtection="0"/>
    <xf numFmtId="0" fontId="102" fillId="29" borderId="12" applyNumberFormat="0" applyAlignment="0" applyProtection="0"/>
    <xf numFmtId="0" fontId="103" fillId="29" borderId="13" applyNumberFormat="0" applyAlignment="0" applyProtection="0"/>
    <xf numFmtId="0" fontId="104" fillId="0" borderId="0" applyNumberFormat="0" applyFill="0" applyBorder="0" applyAlignment="0" applyProtection="0"/>
    <xf numFmtId="173" fontId="3" fillId="0" borderId="0" applyFont="0" applyFill="0" applyBorder="0" applyAlignment="0" applyProtection="0"/>
    <xf numFmtId="175" fontId="3" fillId="0" borderId="0" applyFont="0" applyFill="0" applyBorder="0" applyAlignment="0" applyProtection="0"/>
    <xf numFmtId="0" fontId="88" fillId="30" borderId="0" applyNumberFormat="0" applyBorder="0" applyAlignment="0" applyProtection="0"/>
    <xf numFmtId="0" fontId="88" fillId="31" borderId="0" applyNumberFormat="0" applyBorder="0" applyAlignment="0" applyProtection="0"/>
    <xf numFmtId="0" fontId="88" fillId="32" borderId="0" applyNumberFormat="0" applyBorder="0" applyAlignment="0" applyProtection="0"/>
    <xf numFmtId="0" fontId="88" fillId="33" borderId="0" applyNumberFormat="0" applyBorder="0" applyAlignment="0" applyProtection="0"/>
    <xf numFmtId="0" fontId="88" fillId="34" borderId="0" applyNumberFormat="0" applyBorder="0" applyAlignment="0" applyProtection="0"/>
    <xf numFmtId="0" fontId="88" fillId="35" borderId="0" applyNumberFormat="0" applyBorder="0" applyAlignment="0" applyProtection="0"/>
  </cellStyleXfs>
  <cellXfs count="857">
    <xf numFmtId="0" fontId="0" fillId="0" borderId="0" xfId="0" applyAlignment="1">
      <alignment/>
    </xf>
    <xf numFmtId="0" fontId="49" fillId="0" borderId="0" xfId="85" applyFont="1" applyFill="1" applyBorder="1" applyAlignment="1">
      <alignment/>
      <protection/>
    </xf>
    <xf numFmtId="0" fontId="49" fillId="0" borderId="0" xfId="86" applyFont="1" applyBorder="1" applyAlignment="1">
      <alignment/>
      <protection/>
    </xf>
    <xf numFmtId="3" fontId="49" fillId="0" borderId="0" xfId="86" applyNumberFormat="1" applyFont="1" applyBorder="1" applyAlignment="1">
      <alignment horizontal="center"/>
      <protection/>
    </xf>
    <xf numFmtId="0" fontId="49" fillId="0" borderId="0" xfId="85" applyFont="1" applyBorder="1" applyAlignment="1">
      <alignment/>
      <protection/>
    </xf>
    <xf numFmtId="2" fontId="49" fillId="0" borderId="0" xfId="85" applyNumberFormat="1" applyFont="1" applyBorder="1" applyAlignment="1">
      <alignment/>
      <protection/>
    </xf>
    <xf numFmtId="3" fontId="49" fillId="0" borderId="0" xfId="86" applyNumberFormat="1" applyFont="1" applyAlignment="1">
      <alignment horizontal="center"/>
      <protection/>
    </xf>
    <xf numFmtId="0" fontId="50" fillId="0" borderId="0" xfId="85" applyFont="1" applyFill="1" applyBorder="1" applyAlignment="1">
      <alignment vertical="center"/>
      <protection/>
    </xf>
    <xf numFmtId="0" fontId="49" fillId="36" borderId="0" xfId="85" applyFont="1" applyFill="1" applyBorder="1" applyAlignment="1">
      <alignment vertical="center"/>
      <protection/>
    </xf>
    <xf numFmtId="2" fontId="50" fillId="0" borderId="0" xfId="85" applyNumberFormat="1" applyFont="1" applyFill="1" applyBorder="1" applyAlignment="1">
      <alignment vertical="center"/>
      <protection/>
    </xf>
    <xf numFmtId="0" fontId="49" fillId="0" borderId="0" xfId="85" applyFont="1" applyFill="1" applyBorder="1" applyAlignment="1">
      <alignment vertical="top"/>
      <protection/>
    </xf>
    <xf numFmtId="0" fontId="49" fillId="37" borderId="14" xfId="85" applyFont="1" applyFill="1" applyBorder="1" applyAlignment="1">
      <alignment horizontal="center" vertical="top"/>
      <protection/>
    </xf>
    <xf numFmtId="2" fontId="49" fillId="37" borderId="15" xfId="85" applyNumberFormat="1" applyFont="1" applyFill="1" applyBorder="1" applyAlignment="1">
      <alignment horizontal="center" vertical="top"/>
      <protection/>
    </xf>
    <xf numFmtId="0" fontId="49" fillId="37" borderId="16" xfId="85" applyFont="1" applyFill="1" applyBorder="1" applyAlignment="1">
      <alignment horizontal="center" vertical="top"/>
      <protection/>
    </xf>
    <xf numFmtId="0" fontId="49" fillId="37" borderId="17" xfId="85" applyFont="1" applyFill="1" applyBorder="1" applyAlignment="1">
      <alignment horizontal="center" vertical="top"/>
      <protection/>
    </xf>
    <xf numFmtId="0" fontId="49" fillId="0" borderId="0" xfId="85" applyFont="1" applyFill="1" applyBorder="1" applyAlignment="1">
      <alignment vertical="center"/>
      <protection/>
    </xf>
    <xf numFmtId="3" fontId="49" fillId="0" borderId="0" xfId="86" applyNumberFormat="1" applyFont="1" applyFill="1" applyBorder="1" applyAlignment="1" applyProtection="1">
      <alignment horizontal="center" vertical="center"/>
      <protection/>
    </xf>
    <xf numFmtId="0" fontId="49" fillId="0" borderId="18" xfId="85" applyFont="1" applyFill="1" applyBorder="1" applyAlignment="1">
      <alignment vertical="center"/>
      <protection/>
    </xf>
    <xf numFmtId="2" fontId="49" fillId="0" borderId="0" xfId="85" applyNumberFormat="1" applyFont="1" applyFill="1" applyBorder="1" applyAlignment="1">
      <alignment vertical="center"/>
      <protection/>
    </xf>
    <xf numFmtId="0" fontId="50" fillId="38" borderId="19" xfId="86" applyNumberFormat="1" applyFont="1" applyFill="1" applyBorder="1" applyAlignment="1" applyProtection="1">
      <alignment horizontal="center" vertical="center"/>
      <protection/>
    </xf>
    <xf numFmtId="3" fontId="49" fillId="36" borderId="19" xfId="86" applyNumberFormat="1" applyFont="1" applyFill="1" applyBorder="1" applyAlignment="1" applyProtection="1">
      <alignment horizontal="center" vertical="center"/>
      <protection/>
    </xf>
    <xf numFmtId="3" fontId="49" fillId="36" borderId="20" xfId="86" applyNumberFormat="1" applyFont="1" applyFill="1" applyBorder="1" applyAlignment="1" applyProtection="1">
      <alignment horizontal="center" vertical="center"/>
      <protection/>
    </xf>
    <xf numFmtId="3" fontId="49" fillId="36" borderId="21" xfId="86" applyNumberFormat="1" applyFont="1" applyFill="1" applyBorder="1" applyAlignment="1" applyProtection="1">
      <alignment horizontal="center" vertical="center"/>
      <protection/>
    </xf>
    <xf numFmtId="2" fontId="49" fillId="36" borderId="22" xfId="86" applyNumberFormat="1" applyFont="1" applyFill="1" applyBorder="1" applyAlignment="1" applyProtection="1">
      <alignment horizontal="center" vertical="center"/>
      <protection/>
    </xf>
    <xf numFmtId="3" fontId="49" fillId="36" borderId="23" xfId="86" applyNumberFormat="1" applyFont="1" applyFill="1" applyBorder="1" applyAlignment="1" applyProtection="1">
      <alignment horizontal="center" vertical="center"/>
      <protection/>
    </xf>
    <xf numFmtId="2" fontId="49" fillId="36" borderId="24" xfId="86" applyNumberFormat="1" applyFont="1" applyFill="1" applyBorder="1" applyAlignment="1" applyProtection="1">
      <alignment horizontal="center" vertical="center"/>
      <protection/>
    </xf>
    <xf numFmtId="3" fontId="49" fillId="36" borderId="25" xfId="86" applyNumberFormat="1" applyFont="1" applyFill="1" applyBorder="1" applyAlignment="1" applyProtection="1">
      <alignment horizontal="center" vertical="center"/>
      <protection/>
    </xf>
    <xf numFmtId="3" fontId="49" fillId="36" borderId="18" xfId="0" applyNumberFormat="1" applyFont="1" applyFill="1" applyBorder="1" applyAlignment="1">
      <alignment horizontal="center" vertical="center"/>
    </xf>
    <xf numFmtId="0" fontId="49" fillId="36" borderId="18" xfId="0" applyFont="1" applyFill="1" applyBorder="1" applyAlignment="1">
      <alignment horizontal="center" vertical="center"/>
    </xf>
    <xf numFmtId="3" fontId="50" fillId="0" borderId="0" xfId="86" applyNumberFormat="1" applyFont="1" applyFill="1" applyBorder="1" applyAlignment="1" applyProtection="1">
      <alignment horizontal="center" vertical="center"/>
      <protection/>
    </xf>
    <xf numFmtId="10" fontId="50" fillId="0" borderId="0" xfId="98" applyNumberFormat="1" applyFont="1" applyFill="1" applyBorder="1" applyAlignment="1">
      <alignment vertical="center"/>
    </xf>
    <xf numFmtId="2" fontId="49" fillId="0" borderId="0" xfId="85" applyNumberFormat="1" applyFont="1" applyFill="1" applyBorder="1" applyAlignment="1">
      <alignment/>
      <protection/>
    </xf>
    <xf numFmtId="0" fontId="49" fillId="36" borderId="0" xfId="85" applyFont="1" applyFill="1" applyBorder="1" applyAlignment="1">
      <alignment/>
      <protection/>
    </xf>
    <xf numFmtId="0" fontId="49" fillId="36" borderId="2" xfId="85" applyFont="1" applyFill="1" applyBorder="1" applyAlignment="1">
      <alignment vertical="center"/>
      <protection/>
    </xf>
    <xf numFmtId="0" fontId="49" fillId="36" borderId="26" xfId="85" applyFont="1" applyFill="1" applyBorder="1" applyAlignment="1">
      <alignment vertical="center"/>
      <protection/>
    </xf>
    <xf numFmtId="0" fontId="49" fillId="0" borderId="27" xfId="85" applyFont="1" applyFill="1" applyBorder="1" applyAlignment="1">
      <alignment vertical="center"/>
      <protection/>
    </xf>
    <xf numFmtId="0" fontId="105" fillId="39" borderId="19" xfId="86" applyFont="1" applyFill="1" applyBorder="1" applyAlignment="1" applyProtection="1">
      <alignment horizontal="center" vertical="center"/>
      <protection/>
    </xf>
    <xf numFmtId="0" fontId="105" fillId="39" borderId="25" xfId="86" applyFont="1" applyFill="1" applyBorder="1" applyAlignment="1" applyProtection="1">
      <alignment horizontal="center" vertical="center" wrapText="1"/>
      <protection/>
    </xf>
    <xf numFmtId="0" fontId="14" fillId="38" borderId="28" xfId="86" applyNumberFormat="1" applyFont="1" applyFill="1" applyBorder="1" applyAlignment="1" applyProtection="1">
      <alignment horizontal="center" vertical="center"/>
      <protection/>
    </xf>
    <xf numFmtId="0" fontId="15" fillId="38" borderId="29" xfId="59" applyNumberFormat="1" applyFont="1" applyFill="1" applyBorder="1" applyAlignment="1" applyProtection="1">
      <alignment horizontal="center" vertical="center" wrapText="1"/>
      <protection/>
    </xf>
    <xf numFmtId="0" fontId="16" fillId="0" borderId="0" xfId="0" applyFont="1" applyAlignment="1">
      <alignment/>
    </xf>
    <xf numFmtId="0" fontId="14" fillId="38" borderId="29" xfId="86" applyNumberFormat="1" applyFont="1" applyFill="1" applyBorder="1" applyAlignment="1" applyProtection="1">
      <alignment horizontal="center" vertical="center" wrapText="1"/>
      <protection/>
    </xf>
    <xf numFmtId="0" fontId="17" fillId="0" borderId="30" xfId="86" applyNumberFormat="1" applyFont="1" applyFill="1" applyBorder="1" applyAlignment="1" applyProtection="1">
      <alignment horizontal="center" vertical="center" wrapText="1"/>
      <protection/>
    </xf>
    <xf numFmtId="0" fontId="17" fillId="0" borderId="31" xfId="86" applyNumberFormat="1" applyFont="1" applyFill="1" applyBorder="1" applyAlignment="1" applyProtection="1">
      <alignment horizontal="center" vertical="center" wrapText="1"/>
      <protection/>
    </xf>
    <xf numFmtId="0" fontId="17" fillId="0" borderId="29" xfId="86" applyNumberFormat="1" applyFont="1" applyFill="1" applyBorder="1" applyAlignment="1" applyProtection="1">
      <alignment horizontal="center" vertical="center" wrapText="1"/>
      <protection/>
    </xf>
    <xf numFmtId="0" fontId="17" fillId="38" borderId="31" xfId="86" applyNumberFormat="1" applyFont="1" applyFill="1" applyBorder="1" applyAlignment="1" applyProtection="1">
      <alignment horizontal="center" vertical="center" wrapText="1"/>
      <protection/>
    </xf>
    <xf numFmtId="0" fontId="10" fillId="0" borderId="31" xfId="59" applyNumberFormat="1" applyFill="1" applyBorder="1" applyAlignment="1" applyProtection="1">
      <alignment horizontal="center" vertical="center" wrapText="1"/>
      <protection/>
    </xf>
    <xf numFmtId="0" fontId="14" fillId="38" borderId="28" xfId="86" applyNumberFormat="1" applyFont="1" applyFill="1" applyBorder="1" applyAlignment="1" applyProtection="1">
      <alignment horizontal="center" vertical="center"/>
      <protection/>
    </xf>
    <xf numFmtId="0" fontId="15" fillId="38" borderId="29" xfId="59" applyNumberFormat="1" applyFont="1" applyFill="1" applyBorder="1" applyAlignment="1" applyProtection="1">
      <alignment horizontal="center" vertical="center" wrapText="1"/>
      <protection/>
    </xf>
    <xf numFmtId="0" fontId="17" fillId="38" borderId="31" xfId="86" applyNumberFormat="1" applyFont="1" applyFill="1" applyBorder="1" applyAlignment="1" applyProtection="1">
      <alignment horizontal="center" vertical="center" wrapText="1"/>
      <protection/>
    </xf>
    <xf numFmtId="0" fontId="17" fillId="0" borderId="31" xfId="86" applyNumberFormat="1" applyFont="1" applyFill="1" applyBorder="1" applyAlignment="1" applyProtection="1">
      <alignment horizontal="center" vertical="center" wrapText="1"/>
      <protection/>
    </xf>
    <xf numFmtId="0" fontId="14" fillId="38" borderId="4" xfId="86" applyNumberFormat="1" applyFont="1" applyFill="1" applyBorder="1" applyAlignment="1" applyProtection="1">
      <alignment horizontal="center" vertical="center"/>
      <protection/>
    </xf>
    <xf numFmtId="0" fontId="15" fillId="38" borderId="4" xfId="59" applyNumberFormat="1" applyFont="1" applyFill="1" applyBorder="1" applyAlignment="1" applyProtection="1">
      <alignment horizontal="center" vertical="center" wrapText="1"/>
      <protection/>
    </xf>
    <xf numFmtId="0" fontId="17" fillId="38" borderId="4" xfId="86" applyNumberFormat="1" applyFont="1" applyFill="1" applyBorder="1" applyAlignment="1" applyProtection="1">
      <alignment horizontal="center" vertical="center" wrapText="1"/>
      <protection/>
    </xf>
    <xf numFmtId="0" fontId="14" fillId="38" borderId="4" xfId="86" applyNumberFormat="1" applyFont="1" applyFill="1" applyBorder="1" applyAlignment="1" applyProtection="1">
      <alignment horizontal="center" vertical="center" wrapText="1"/>
      <protection/>
    </xf>
    <xf numFmtId="0" fontId="16" fillId="36" borderId="0" xfId="86" applyNumberFormat="1" applyFont="1" applyFill="1" applyBorder="1" applyAlignment="1" applyProtection="1">
      <alignment horizontal="center" vertical="center" wrapText="1"/>
      <protection/>
    </xf>
    <xf numFmtId="0" fontId="16" fillId="36" borderId="32" xfId="86" applyNumberFormat="1" applyFont="1" applyFill="1" applyBorder="1" applyAlignment="1" applyProtection="1">
      <alignment horizontal="center" vertical="center" wrapText="1"/>
      <protection/>
    </xf>
    <xf numFmtId="0" fontId="18" fillId="0" borderId="0" xfId="0" applyFont="1" applyAlignment="1">
      <alignment/>
    </xf>
    <xf numFmtId="0" fontId="10" fillId="0" borderId="0" xfId="59" applyAlignment="1" applyProtection="1">
      <alignment/>
      <protection/>
    </xf>
    <xf numFmtId="0" fontId="10" fillId="0" borderId="29" xfId="59" applyNumberFormat="1" applyFill="1" applyBorder="1" applyAlignment="1" applyProtection="1">
      <alignment horizontal="center" vertical="center" wrapText="1"/>
      <protection/>
    </xf>
    <xf numFmtId="0" fontId="10" fillId="0" borderId="0" xfId="59" applyAlignment="1" applyProtection="1">
      <alignment horizontal="center"/>
      <protection/>
    </xf>
    <xf numFmtId="0" fontId="19" fillId="0" borderId="0" xfId="0" applyFont="1" applyAlignment="1">
      <alignment/>
    </xf>
    <xf numFmtId="0" fontId="14" fillId="40" borderId="28" xfId="86" applyNumberFormat="1" applyFont="1" applyFill="1" applyBorder="1" applyAlignment="1" applyProtection="1">
      <alignment horizontal="center" vertical="center"/>
      <protection/>
    </xf>
    <xf numFmtId="0" fontId="15" fillId="40" borderId="29" xfId="59" applyNumberFormat="1" applyFont="1" applyFill="1" applyBorder="1" applyAlignment="1" applyProtection="1">
      <alignment horizontal="center" vertical="center" wrapText="1"/>
      <protection/>
    </xf>
    <xf numFmtId="0" fontId="17" fillId="40" borderId="31" xfId="86" applyNumberFormat="1" applyFont="1" applyFill="1" applyBorder="1" applyAlignment="1" applyProtection="1">
      <alignment horizontal="center" vertical="center" wrapText="1"/>
      <protection/>
    </xf>
    <xf numFmtId="0" fontId="14" fillId="40" borderId="29" xfId="86" applyNumberFormat="1" applyFont="1" applyFill="1" applyBorder="1" applyAlignment="1" applyProtection="1">
      <alignment horizontal="center" vertical="center" wrapText="1"/>
      <protection/>
    </xf>
    <xf numFmtId="0" fontId="17" fillId="40" borderId="31" xfId="86" applyNumberFormat="1" applyFont="1" applyFill="1" applyBorder="1" applyAlignment="1" applyProtection="1">
      <alignment horizontal="center" vertical="center" wrapText="1"/>
      <protection/>
    </xf>
    <xf numFmtId="0" fontId="10" fillId="40" borderId="31" xfId="59" applyNumberFormat="1" applyFill="1" applyBorder="1" applyAlignment="1" applyProtection="1">
      <alignment horizontal="center" vertical="center" wrapText="1"/>
      <protection/>
    </xf>
    <xf numFmtId="0" fontId="17" fillId="40" borderId="29" xfId="86" applyNumberFormat="1" applyFont="1" applyFill="1" applyBorder="1" applyAlignment="1" applyProtection="1">
      <alignment horizontal="center" vertical="center" wrapText="1"/>
      <protection/>
    </xf>
    <xf numFmtId="0" fontId="14" fillId="41" borderId="28" xfId="86" applyNumberFormat="1" applyFont="1" applyFill="1" applyBorder="1" applyAlignment="1" applyProtection="1">
      <alignment horizontal="center" vertical="center"/>
      <protection/>
    </xf>
    <xf numFmtId="0" fontId="10" fillId="41" borderId="29" xfId="59" applyNumberFormat="1" applyFill="1" applyBorder="1" applyAlignment="1" applyProtection="1">
      <alignment horizontal="center" vertical="center" wrapText="1"/>
      <protection/>
    </xf>
    <xf numFmtId="0" fontId="17" fillId="41" borderId="31" xfId="86" applyNumberFormat="1" applyFont="1" applyFill="1" applyBorder="1" applyAlignment="1" applyProtection="1">
      <alignment horizontal="center" vertical="center" wrapText="1"/>
      <protection/>
    </xf>
    <xf numFmtId="0" fontId="14" fillId="41" borderId="29" xfId="86" applyNumberFormat="1" applyFont="1" applyFill="1" applyBorder="1" applyAlignment="1" applyProtection="1">
      <alignment horizontal="center" vertical="center" wrapText="1"/>
      <protection/>
    </xf>
    <xf numFmtId="0" fontId="17" fillId="41" borderId="29" xfId="86" applyNumberFormat="1" applyFont="1" applyFill="1" applyBorder="1" applyAlignment="1" applyProtection="1">
      <alignment horizontal="center" vertical="center" wrapText="1"/>
      <protection/>
    </xf>
    <xf numFmtId="0" fontId="14" fillId="42" borderId="28" xfId="86" applyNumberFormat="1" applyFont="1" applyFill="1" applyBorder="1" applyAlignment="1" applyProtection="1">
      <alignment horizontal="center" vertical="center"/>
      <protection/>
    </xf>
    <xf numFmtId="0" fontId="10" fillId="42" borderId="29" xfId="59" applyNumberFormat="1" applyFill="1" applyBorder="1" applyAlignment="1" applyProtection="1">
      <alignment horizontal="center" vertical="center" wrapText="1"/>
      <protection/>
    </xf>
    <xf numFmtId="0" fontId="17" fillId="42" borderId="31" xfId="86" applyNumberFormat="1" applyFont="1" applyFill="1" applyBorder="1" applyAlignment="1" applyProtection="1">
      <alignment horizontal="center" vertical="center" wrapText="1"/>
      <protection/>
    </xf>
    <xf numFmtId="0" fontId="14" fillId="42" borderId="29" xfId="86" applyNumberFormat="1" applyFont="1" applyFill="1" applyBorder="1" applyAlignment="1" applyProtection="1">
      <alignment horizontal="center" vertical="center" wrapText="1"/>
      <protection/>
    </xf>
    <xf numFmtId="0" fontId="17" fillId="42" borderId="29" xfId="86" applyNumberFormat="1" applyFont="1" applyFill="1" applyBorder="1" applyAlignment="1" applyProtection="1">
      <alignment horizontal="center" vertical="center" wrapText="1"/>
      <protection/>
    </xf>
    <xf numFmtId="0" fontId="14" fillId="43" borderId="28" xfId="86" applyNumberFormat="1" applyFont="1" applyFill="1" applyBorder="1" applyAlignment="1" applyProtection="1">
      <alignment horizontal="center" vertical="center"/>
      <protection/>
    </xf>
    <xf numFmtId="0" fontId="10" fillId="43" borderId="29" xfId="59" applyNumberFormat="1" applyFill="1" applyBorder="1" applyAlignment="1" applyProtection="1">
      <alignment horizontal="center" vertical="center" wrapText="1"/>
      <protection/>
    </xf>
    <xf numFmtId="0" fontId="17" fillId="43" borderId="31" xfId="86" applyNumberFormat="1" applyFont="1" applyFill="1" applyBorder="1" applyAlignment="1" applyProtection="1">
      <alignment horizontal="center" vertical="center" wrapText="1"/>
      <protection/>
    </xf>
    <xf numFmtId="0" fontId="14" fillId="43" borderId="29" xfId="86" applyNumberFormat="1" applyFont="1" applyFill="1" applyBorder="1" applyAlignment="1" applyProtection="1">
      <alignment horizontal="center" vertical="center" wrapText="1"/>
      <protection/>
    </xf>
    <xf numFmtId="0" fontId="17" fillId="43" borderId="29" xfId="86" applyNumberFormat="1" applyFont="1" applyFill="1" applyBorder="1" applyAlignment="1" applyProtection="1">
      <alignment horizontal="center" vertical="center" wrapText="1"/>
      <protection/>
    </xf>
    <xf numFmtId="0" fontId="15" fillId="41" borderId="29" xfId="59" applyNumberFormat="1" applyFont="1" applyFill="1" applyBorder="1" applyAlignment="1" applyProtection="1">
      <alignment horizontal="center" vertical="center" wrapText="1"/>
      <protection/>
    </xf>
    <xf numFmtId="0" fontId="17" fillId="41" borderId="31" xfId="86" applyNumberFormat="1" applyFont="1" applyFill="1" applyBorder="1" applyAlignment="1" applyProtection="1">
      <alignment horizontal="center" vertical="center" wrapText="1"/>
      <protection/>
    </xf>
    <xf numFmtId="0" fontId="15" fillId="43" borderId="29" xfId="59" applyNumberFormat="1" applyFont="1" applyFill="1" applyBorder="1" applyAlignment="1" applyProtection="1">
      <alignment horizontal="center" vertical="center" wrapText="1"/>
      <protection/>
    </xf>
    <xf numFmtId="0" fontId="17" fillId="43" borderId="31" xfId="86" applyNumberFormat="1" applyFont="1" applyFill="1" applyBorder="1" applyAlignment="1" applyProtection="1">
      <alignment horizontal="center" vertical="center" wrapText="1"/>
      <protection/>
    </xf>
    <xf numFmtId="0" fontId="15" fillId="42" borderId="29" xfId="59" applyNumberFormat="1" applyFont="1" applyFill="1" applyBorder="1" applyAlignment="1" applyProtection="1">
      <alignment horizontal="center" vertical="center" wrapText="1"/>
      <protection/>
    </xf>
    <xf numFmtId="0" fontId="17" fillId="42" borderId="31" xfId="86" applyNumberFormat="1" applyFont="1" applyFill="1" applyBorder="1" applyAlignment="1" applyProtection="1">
      <alignment horizontal="center" vertical="center" wrapText="1"/>
      <protection/>
    </xf>
    <xf numFmtId="0" fontId="14" fillId="44" borderId="28" xfId="86" applyNumberFormat="1" applyFont="1" applyFill="1" applyBorder="1" applyAlignment="1" applyProtection="1">
      <alignment horizontal="center" vertical="center"/>
      <protection/>
    </xf>
    <xf numFmtId="0" fontId="10" fillId="44" borderId="29" xfId="59" applyNumberFormat="1" applyFill="1" applyBorder="1" applyAlignment="1" applyProtection="1">
      <alignment horizontal="center" vertical="center" wrapText="1"/>
      <protection/>
    </xf>
    <xf numFmtId="0" fontId="17" fillId="44" borderId="31" xfId="86" applyNumberFormat="1" applyFont="1" applyFill="1" applyBorder="1" applyAlignment="1" applyProtection="1">
      <alignment horizontal="center" vertical="center" wrapText="1"/>
      <protection/>
    </xf>
    <xf numFmtId="0" fontId="14" fillId="44" borderId="29" xfId="86" applyNumberFormat="1" applyFont="1" applyFill="1" applyBorder="1" applyAlignment="1" applyProtection="1">
      <alignment horizontal="center" vertical="center" wrapText="1"/>
      <protection/>
    </xf>
    <xf numFmtId="0" fontId="17" fillId="44" borderId="31" xfId="86" applyNumberFormat="1" applyFont="1" applyFill="1" applyBorder="1" applyAlignment="1" applyProtection="1">
      <alignment horizontal="center" vertical="center" wrapText="1"/>
      <protection/>
    </xf>
    <xf numFmtId="0" fontId="10" fillId="44" borderId="31" xfId="59" applyNumberFormat="1" applyFill="1" applyBorder="1" applyAlignment="1" applyProtection="1">
      <alignment horizontal="center" vertical="center" wrapText="1"/>
      <protection/>
    </xf>
    <xf numFmtId="0" fontId="17" fillId="44" borderId="29" xfId="86" applyNumberFormat="1" applyFont="1" applyFill="1" applyBorder="1" applyAlignment="1" applyProtection="1">
      <alignment horizontal="center" vertical="center" wrapText="1"/>
      <protection/>
    </xf>
    <xf numFmtId="0" fontId="15" fillId="44" borderId="29" xfId="59" applyNumberFormat="1" applyFont="1" applyFill="1" applyBorder="1" applyAlignment="1" applyProtection="1">
      <alignment horizontal="center" vertical="center" wrapText="1"/>
      <protection/>
    </xf>
    <xf numFmtId="0" fontId="17" fillId="0" borderId="30" xfId="86" applyNumberFormat="1" applyFont="1" applyFill="1" applyBorder="1" applyAlignment="1" applyProtection="1">
      <alignment horizontal="center" vertical="center" wrapText="1"/>
      <protection/>
    </xf>
    <xf numFmtId="0" fontId="106" fillId="0" borderId="31" xfId="59" applyNumberFormat="1" applyFont="1" applyFill="1" applyBorder="1" applyAlignment="1" applyProtection="1">
      <alignment horizontal="center" vertical="center" wrapText="1"/>
      <protection/>
    </xf>
    <xf numFmtId="0" fontId="14" fillId="41" borderId="0" xfId="86" applyNumberFormat="1" applyFont="1" applyFill="1" applyBorder="1" applyAlignment="1" applyProtection="1">
      <alignment horizontal="center" vertical="center"/>
      <protection/>
    </xf>
    <xf numFmtId="0" fontId="15" fillId="41" borderId="0" xfId="59" applyNumberFormat="1" applyFont="1" applyFill="1" applyBorder="1" applyAlignment="1" applyProtection="1">
      <alignment horizontal="center" vertical="center" wrapText="1"/>
      <protection/>
    </xf>
    <xf numFmtId="0" fontId="17" fillId="41" borderId="0" xfId="86" applyNumberFormat="1" applyFont="1" applyFill="1" applyBorder="1" applyAlignment="1" applyProtection="1">
      <alignment horizontal="center" vertical="center" wrapText="1"/>
      <protection/>
    </xf>
    <xf numFmtId="0" fontId="14" fillId="41" borderId="0" xfId="86" applyNumberFormat="1" applyFont="1" applyFill="1" applyBorder="1" applyAlignment="1" applyProtection="1">
      <alignment horizontal="center" vertical="center" wrapText="1"/>
      <protection/>
    </xf>
    <xf numFmtId="0" fontId="17" fillId="41" borderId="0" xfId="86" applyNumberFormat="1" applyFont="1" applyFill="1" applyBorder="1" applyAlignment="1" applyProtection="1">
      <alignment horizontal="center" vertical="center" wrapText="1"/>
      <protection/>
    </xf>
    <xf numFmtId="0" fontId="10" fillId="41" borderId="0" xfId="59" applyNumberFormat="1" applyFill="1" applyBorder="1" applyAlignment="1" applyProtection="1">
      <alignment horizontal="center" vertical="center" wrapText="1"/>
      <protection/>
    </xf>
    <xf numFmtId="0" fontId="14" fillId="38" borderId="0" xfId="86" applyNumberFormat="1" applyFont="1" applyFill="1" applyBorder="1" applyAlignment="1" applyProtection="1">
      <alignment horizontal="center" vertical="center"/>
      <protection/>
    </xf>
    <xf numFmtId="0" fontId="15" fillId="38" borderId="0" xfId="59" applyNumberFormat="1" applyFont="1" applyFill="1" applyBorder="1" applyAlignment="1" applyProtection="1">
      <alignment horizontal="center" vertical="center" wrapText="1"/>
      <protection/>
    </xf>
    <xf numFmtId="0" fontId="17" fillId="38" borderId="0" xfId="86" applyNumberFormat="1" applyFont="1" applyFill="1" applyBorder="1" applyAlignment="1" applyProtection="1">
      <alignment horizontal="center" vertical="center" wrapText="1"/>
      <protection/>
    </xf>
    <xf numFmtId="0" fontId="14" fillId="38" borderId="0" xfId="86" applyNumberFormat="1" applyFont="1" applyFill="1" applyBorder="1" applyAlignment="1" applyProtection="1">
      <alignment horizontal="center" vertical="center" wrapText="1"/>
      <protection/>
    </xf>
    <xf numFmtId="0" fontId="17" fillId="0" borderId="0" xfId="86" applyNumberFormat="1" applyFont="1" applyFill="1" applyBorder="1" applyAlignment="1" applyProtection="1">
      <alignment horizontal="center" vertical="center" wrapText="1"/>
      <protection/>
    </xf>
    <xf numFmtId="0" fontId="17" fillId="0" borderId="0" xfId="86" applyNumberFormat="1" applyFont="1" applyFill="1" applyBorder="1" applyAlignment="1" applyProtection="1">
      <alignment horizontal="center" vertical="center" wrapText="1"/>
      <protection/>
    </xf>
    <xf numFmtId="0" fontId="10" fillId="0" borderId="0" xfId="59" applyNumberFormat="1" applyFill="1" applyBorder="1" applyAlignment="1" applyProtection="1">
      <alignment horizontal="center" vertical="center" wrapText="1"/>
      <protection/>
    </xf>
    <xf numFmtId="0" fontId="107" fillId="0" borderId="29" xfId="86" applyNumberFormat="1" applyFont="1" applyFill="1" applyBorder="1" applyAlignment="1" applyProtection="1">
      <alignment horizontal="center" vertical="center" wrapText="1"/>
      <protection/>
    </xf>
    <xf numFmtId="0" fontId="108" fillId="38" borderId="28" xfId="86" applyNumberFormat="1" applyFont="1" applyFill="1" applyBorder="1" applyAlignment="1" applyProtection="1">
      <alignment horizontal="center" vertical="center"/>
      <protection/>
    </xf>
    <xf numFmtId="0" fontId="109" fillId="38" borderId="29" xfId="59" applyNumberFormat="1" applyFont="1" applyFill="1" applyBorder="1" applyAlignment="1" applyProtection="1">
      <alignment horizontal="center" vertical="center" wrapText="1"/>
      <protection/>
    </xf>
    <xf numFmtId="0" fontId="107" fillId="38" borderId="31" xfId="86" applyNumberFormat="1" applyFont="1" applyFill="1" applyBorder="1" applyAlignment="1" applyProtection="1">
      <alignment horizontal="center" vertical="center" wrapText="1"/>
      <protection/>
    </xf>
    <xf numFmtId="0" fontId="108" fillId="38" borderId="29" xfId="86" applyNumberFormat="1" applyFont="1" applyFill="1" applyBorder="1" applyAlignment="1" applyProtection="1">
      <alignment horizontal="center" vertical="center" wrapText="1"/>
      <protection/>
    </xf>
    <xf numFmtId="0" fontId="107" fillId="0" borderId="31" xfId="86" applyNumberFormat="1" applyFont="1" applyFill="1" applyBorder="1" applyAlignment="1" applyProtection="1">
      <alignment horizontal="center" vertical="center" wrapText="1"/>
      <protection/>
    </xf>
    <xf numFmtId="0" fontId="110" fillId="0" borderId="29" xfId="59" applyNumberFormat="1" applyFont="1" applyFill="1" applyBorder="1" applyAlignment="1" applyProtection="1">
      <alignment horizontal="center" vertical="center" wrapText="1"/>
      <protection/>
    </xf>
    <xf numFmtId="0" fontId="17" fillId="0" borderId="0" xfId="85" applyFont="1" applyBorder="1" applyAlignment="1">
      <alignment/>
      <protection/>
    </xf>
    <xf numFmtId="0" fontId="17" fillId="0" borderId="0" xfId="86" applyFont="1" applyBorder="1" applyAlignment="1">
      <alignment/>
      <protection/>
    </xf>
    <xf numFmtId="3" fontId="17" fillId="0" borderId="0" xfId="86" applyNumberFormat="1" applyFont="1" applyAlignment="1">
      <alignment horizontal="center"/>
      <protection/>
    </xf>
    <xf numFmtId="0" fontId="14" fillId="0" borderId="0" xfId="85" applyFont="1" applyFill="1" applyBorder="1" applyAlignment="1">
      <alignment vertical="center"/>
      <protection/>
    </xf>
    <xf numFmtId="0" fontId="20" fillId="0" borderId="0" xfId="85" applyFont="1" applyFill="1" applyBorder="1" applyAlignment="1">
      <alignment vertical="center"/>
      <protection/>
    </xf>
    <xf numFmtId="0" fontId="14" fillId="0" borderId="0" xfId="85" applyFont="1" applyFill="1" applyBorder="1" applyAlignment="1">
      <alignment horizontal="center" vertical="center"/>
      <protection/>
    </xf>
    <xf numFmtId="0" fontId="17" fillId="0" borderId="0" xfId="85" applyFont="1" applyFill="1" applyBorder="1" applyAlignment="1">
      <alignment vertical="top"/>
      <protection/>
    </xf>
    <xf numFmtId="0" fontId="17" fillId="0" borderId="0" xfId="86" applyFont="1" applyFill="1" applyBorder="1" applyAlignment="1" applyProtection="1">
      <alignment vertical="center"/>
      <protection/>
    </xf>
    <xf numFmtId="3" fontId="17" fillId="0" borderId="0" xfId="86" applyNumberFormat="1" applyFont="1" applyFill="1" applyBorder="1" applyAlignment="1" applyProtection="1">
      <alignment horizontal="center" vertical="center"/>
      <protection/>
    </xf>
    <xf numFmtId="0" fontId="17" fillId="0" borderId="0" xfId="86" applyFont="1" applyFill="1" applyBorder="1" applyAlignment="1" applyProtection="1">
      <alignment horizontal="center" vertical="center"/>
      <protection/>
    </xf>
    <xf numFmtId="0" fontId="17" fillId="0" borderId="33" xfId="86" applyFont="1" applyFill="1" applyBorder="1" applyAlignment="1" applyProtection="1">
      <alignment horizontal="center" vertical="center"/>
      <protection/>
    </xf>
    <xf numFmtId="0" fontId="17" fillId="0" borderId="0" xfId="85" applyFont="1" applyFill="1" applyBorder="1" applyAlignment="1">
      <alignment vertical="center"/>
      <protection/>
    </xf>
    <xf numFmtId="0" fontId="15" fillId="38" borderId="21" xfId="59" applyNumberFormat="1" applyFont="1" applyFill="1" applyBorder="1" applyAlignment="1" applyProtection="1">
      <alignment horizontal="center" vertical="center" wrapText="1"/>
      <protection/>
    </xf>
    <xf numFmtId="0" fontId="15" fillId="38" borderId="20" xfId="59" applyNumberFormat="1" applyFont="1" applyFill="1" applyBorder="1" applyAlignment="1" applyProtection="1">
      <alignment horizontal="center" vertical="center" wrapText="1"/>
      <protection/>
    </xf>
    <xf numFmtId="0" fontId="111" fillId="0" borderId="31" xfId="86" applyNumberFormat="1" applyFont="1" applyFill="1" applyBorder="1" applyAlignment="1" applyProtection="1">
      <alignment horizontal="center" vertical="center" wrapText="1"/>
      <protection/>
    </xf>
    <xf numFmtId="0" fontId="17" fillId="36" borderId="34" xfId="86" applyNumberFormat="1" applyFont="1" applyFill="1" applyBorder="1" applyAlignment="1" applyProtection="1">
      <alignment horizontal="center" vertical="center"/>
      <protection/>
    </xf>
    <xf numFmtId="0" fontId="17" fillId="36" borderId="0" xfId="85" applyFont="1" applyFill="1" applyBorder="1" applyAlignment="1">
      <alignment vertical="center"/>
      <protection/>
    </xf>
    <xf numFmtId="0" fontId="15" fillId="38" borderId="31" xfId="59" applyNumberFormat="1" applyFont="1" applyFill="1" applyBorder="1" applyAlignment="1" applyProtection="1">
      <alignment horizontal="center" vertical="center" wrapText="1"/>
      <protection/>
    </xf>
    <xf numFmtId="0" fontId="112" fillId="0" borderId="31" xfId="86" applyNumberFormat="1" applyFont="1" applyFill="1" applyBorder="1" applyAlignment="1" applyProtection="1">
      <alignment horizontal="center" vertical="center" wrapText="1"/>
      <protection/>
    </xf>
    <xf numFmtId="0" fontId="17" fillId="0" borderId="29" xfId="86" applyNumberFormat="1" applyFont="1" applyFill="1" applyBorder="1" applyAlignment="1" applyProtection="1">
      <alignment horizontal="center" vertical="center" wrapText="1"/>
      <protection/>
    </xf>
    <xf numFmtId="0" fontId="17" fillId="36" borderId="35" xfId="86" applyNumberFormat="1" applyFont="1" applyFill="1" applyBorder="1" applyAlignment="1" applyProtection="1">
      <alignment horizontal="center" vertical="center"/>
      <protection/>
    </xf>
    <xf numFmtId="0" fontId="14" fillId="38" borderId="36" xfId="86" applyNumberFormat="1" applyFont="1" applyFill="1" applyBorder="1" applyAlignment="1" applyProtection="1">
      <alignment horizontal="center" vertical="center"/>
      <protection/>
    </xf>
    <xf numFmtId="0" fontId="17" fillId="38" borderId="23" xfId="86" applyNumberFormat="1" applyFont="1" applyFill="1" applyBorder="1" applyAlignment="1" applyProtection="1">
      <alignment horizontal="center" vertical="center" wrapText="1"/>
      <protection/>
    </xf>
    <xf numFmtId="0" fontId="17" fillId="38" borderId="24" xfId="86" applyNumberFormat="1" applyFont="1" applyFill="1" applyBorder="1" applyAlignment="1" applyProtection="1">
      <alignment horizontal="center" vertical="center" wrapText="1"/>
      <protection/>
    </xf>
    <xf numFmtId="14" fontId="17" fillId="0" borderId="35" xfId="86" applyNumberFormat="1" applyFont="1" applyFill="1" applyBorder="1" applyAlignment="1" applyProtection="1">
      <alignment horizontal="center" vertical="center"/>
      <protection/>
    </xf>
    <xf numFmtId="0" fontId="17" fillId="38" borderId="29" xfId="86" applyNumberFormat="1" applyFont="1" applyFill="1" applyBorder="1" applyAlignment="1" applyProtection="1">
      <alignment horizontal="center" vertical="center" wrapText="1"/>
      <protection/>
    </xf>
    <xf numFmtId="14" fontId="17" fillId="0" borderId="37" xfId="86" applyNumberFormat="1" applyFont="1" applyFill="1" applyBorder="1" applyAlignment="1" applyProtection="1">
      <alignment horizontal="center" vertical="center"/>
      <protection/>
    </xf>
    <xf numFmtId="0" fontId="14" fillId="0" borderId="31" xfId="86" applyNumberFormat="1" applyFont="1" applyFill="1" applyBorder="1" applyAlignment="1" applyProtection="1">
      <alignment horizontal="center" vertical="center" wrapText="1"/>
      <protection/>
    </xf>
    <xf numFmtId="0" fontId="17" fillId="41" borderId="29" xfId="86" applyNumberFormat="1" applyFont="1" applyFill="1" applyBorder="1" applyAlignment="1" applyProtection="1">
      <alignment horizontal="center" vertical="center" wrapText="1"/>
      <protection/>
    </xf>
    <xf numFmtId="0" fontId="111" fillId="41" borderId="31" xfId="86" applyNumberFormat="1" applyFont="1" applyFill="1" applyBorder="1" applyAlignment="1" applyProtection="1">
      <alignment horizontal="center" vertical="center" wrapText="1"/>
      <protection/>
    </xf>
    <xf numFmtId="0" fontId="14" fillId="41" borderId="31" xfId="86" applyNumberFormat="1" applyFont="1" applyFill="1" applyBorder="1" applyAlignment="1" applyProtection="1">
      <alignment horizontal="center" vertical="center" wrapText="1"/>
      <protection/>
    </xf>
    <xf numFmtId="0" fontId="17" fillId="37" borderId="0" xfId="85" applyFont="1" applyFill="1" applyBorder="1" applyAlignment="1">
      <alignment/>
      <protection/>
    </xf>
    <xf numFmtId="0" fontId="113" fillId="37" borderId="0" xfId="85" applyFont="1" applyFill="1" applyBorder="1" applyAlignment="1">
      <alignment horizontal="center"/>
      <protection/>
    </xf>
    <xf numFmtId="0" fontId="14" fillId="0" borderId="29" xfId="86" applyNumberFormat="1" applyFont="1" applyFill="1" applyBorder="1" applyAlignment="1" applyProtection="1">
      <alignment horizontal="center" vertical="center" wrapText="1"/>
      <protection/>
    </xf>
    <xf numFmtId="0" fontId="111" fillId="0" borderId="29" xfId="86" applyNumberFormat="1" applyFont="1" applyFill="1" applyBorder="1" applyAlignment="1" applyProtection="1">
      <alignment horizontal="center" vertical="center" wrapText="1"/>
      <protection/>
    </xf>
    <xf numFmtId="14" fontId="111" fillId="0" borderId="37" xfId="86" applyNumberFormat="1" applyFont="1" applyFill="1" applyBorder="1" applyAlignment="1" applyProtection="1">
      <alignment horizontal="center" vertical="center"/>
      <protection/>
    </xf>
    <xf numFmtId="0" fontId="114" fillId="0" borderId="31" xfId="59" applyNumberFormat="1" applyFont="1" applyFill="1" applyBorder="1" applyAlignment="1" applyProtection="1">
      <alignment horizontal="center" vertical="center" wrapText="1"/>
      <protection/>
    </xf>
    <xf numFmtId="0" fontId="115" fillId="0" borderId="31" xfId="86" applyNumberFormat="1" applyFont="1" applyFill="1" applyBorder="1" applyAlignment="1" applyProtection="1">
      <alignment horizontal="center" vertical="center" wrapText="1"/>
      <protection/>
    </xf>
    <xf numFmtId="0" fontId="111" fillId="0" borderId="31" xfId="86" applyNumberFormat="1" applyFont="1" applyFill="1" applyBorder="1" applyAlignment="1" applyProtection="1">
      <alignment horizontal="center" vertical="center" wrapText="1"/>
      <protection/>
    </xf>
    <xf numFmtId="0" fontId="114" fillId="0" borderId="31" xfId="59" applyNumberFormat="1" applyFont="1" applyFill="1" applyBorder="1" applyAlignment="1" applyProtection="1">
      <alignment horizontal="center" vertical="center" wrapText="1"/>
      <protection/>
    </xf>
    <xf numFmtId="0" fontId="15" fillId="42" borderId="29" xfId="59" applyNumberFormat="1" applyFont="1" applyFill="1" applyBorder="1" applyAlignment="1" applyProtection="1">
      <alignment horizontal="center" vertical="center" wrapText="1"/>
      <protection/>
    </xf>
    <xf numFmtId="0" fontId="14" fillId="45" borderId="28" xfId="86" applyNumberFormat="1" applyFont="1" applyFill="1" applyBorder="1" applyAlignment="1" applyProtection="1">
      <alignment horizontal="center" vertical="center"/>
      <protection/>
    </xf>
    <xf numFmtId="0" fontId="15" fillId="45" borderId="29" xfId="59" applyNumberFormat="1" applyFont="1" applyFill="1" applyBorder="1" applyAlignment="1" applyProtection="1">
      <alignment horizontal="center" vertical="center" wrapText="1"/>
      <protection/>
    </xf>
    <xf numFmtId="0" fontId="16" fillId="45" borderId="0" xfId="0" applyFont="1" applyFill="1" applyAlignment="1">
      <alignment/>
    </xf>
    <xf numFmtId="0" fontId="14" fillId="45" borderId="29" xfId="86" applyNumberFormat="1" applyFont="1" applyFill="1" applyBorder="1" applyAlignment="1" applyProtection="1">
      <alignment horizontal="center" vertical="center" wrapText="1"/>
      <protection/>
    </xf>
    <xf numFmtId="0" fontId="17" fillId="45" borderId="30" xfId="86" applyNumberFormat="1" applyFont="1" applyFill="1" applyBorder="1" applyAlignment="1" applyProtection="1">
      <alignment horizontal="center" vertical="center" wrapText="1"/>
      <protection/>
    </xf>
    <xf numFmtId="0" fontId="17" fillId="45" borderId="31" xfId="86" applyNumberFormat="1" applyFont="1" applyFill="1" applyBorder="1" applyAlignment="1" applyProtection="1">
      <alignment horizontal="center" vertical="center" wrapText="1"/>
      <protection/>
    </xf>
    <xf numFmtId="0" fontId="10" fillId="45" borderId="31" xfId="59" applyNumberFormat="1" applyFill="1" applyBorder="1" applyAlignment="1" applyProtection="1">
      <alignment horizontal="center" vertical="center" wrapText="1"/>
      <protection/>
    </xf>
    <xf numFmtId="0" fontId="17" fillId="45" borderId="29" xfId="86" applyNumberFormat="1" applyFont="1" applyFill="1" applyBorder="1" applyAlignment="1" applyProtection="1">
      <alignment horizontal="center" vertical="center" wrapText="1"/>
      <protection/>
    </xf>
    <xf numFmtId="0" fontId="15" fillId="44" borderId="29" xfId="59" applyNumberFormat="1" applyFont="1" applyFill="1" applyBorder="1" applyAlignment="1" applyProtection="1">
      <alignment horizontal="center" vertical="center" wrapText="1"/>
      <protection/>
    </xf>
    <xf numFmtId="0" fontId="14" fillId="35" borderId="28" xfId="86" applyNumberFormat="1" applyFont="1" applyFill="1" applyBorder="1" applyAlignment="1" applyProtection="1">
      <alignment horizontal="center" vertical="center"/>
      <protection/>
    </xf>
    <xf numFmtId="0" fontId="15" fillId="35" borderId="29" xfId="59" applyNumberFormat="1" applyFont="1" applyFill="1" applyBorder="1" applyAlignment="1" applyProtection="1">
      <alignment horizontal="center" vertical="center" wrapText="1"/>
      <protection/>
    </xf>
    <xf numFmtId="0" fontId="16" fillId="35" borderId="0" xfId="0" applyFont="1" applyFill="1" applyAlignment="1">
      <alignment/>
    </xf>
    <xf numFmtId="0" fontId="14" fillId="35" borderId="29" xfId="86" applyNumberFormat="1" applyFont="1" applyFill="1" applyBorder="1" applyAlignment="1" applyProtection="1">
      <alignment horizontal="center" vertical="center" wrapText="1"/>
      <protection/>
    </xf>
    <xf numFmtId="0" fontId="17" fillId="35" borderId="30" xfId="86" applyNumberFormat="1" applyFont="1" applyFill="1" applyBorder="1" applyAlignment="1" applyProtection="1">
      <alignment horizontal="center" vertical="center" wrapText="1"/>
      <protection/>
    </xf>
    <xf numFmtId="0" fontId="17" fillId="35" borderId="31" xfId="86" applyNumberFormat="1" applyFont="1" applyFill="1" applyBorder="1" applyAlignment="1" applyProtection="1">
      <alignment horizontal="center" vertical="center" wrapText="1"/>
      <protection/>
    </xf>
    <xf numFmtId="0" fontId="10" fillId="35" borderId="31" xfId="59" applyNumberFormat="1" applyFill="1" applyBorder="1" applyAlignment="1" applyProtection="1">
      <alignment horizontal="center" vertical="center" wrapText="1"/>
      <protection/>
    </xf>
    <xf numFmtId="0" fontId="17" fillId="35" borderId="29" xfId="86" applyNumberFormat="1" applyFont="1" applyFill="1" applyBorder="1" applyAlignment="1" applyProtection="1">
      <alignment horizontal="center" vertical="center" wrapText="1"/>
      <protection/>
    </xf>
    <xf numFmtId="0" fontId="14" fillId="46" borderId="28" xfId="86" applyNumberFormat="1" applyFont="1" applyFill="1" applyBorder="1" applyAlignment="1" applyProtection="1">
      <alignment horizontal="center" vertical="center"/>
      <protection/>
    </xf>
    <xf numFmtId="0" fontId="15" fillId="46" borderId="29" xfId="59" applyNumberFormat="1" applyFont="1" applyFill="1" applyBorder="1" applyAlignment="1" applyProtection="1">
      <alignment horizontal="center" vertical="center" wrapText="1"/>
      <protection/>
    </xf>
    <xf numFmtId="0" fontId="16" fillId="46" borderId="0" xfId="0" applyFont="1" applyFill="1" applyAlignment="1">
      <alignment/>
    </xf>
    <xf numFmtId="0" fontId="14" fillId="46" borderId="29" xfId="86" applyNumberFormat="1" applyFont="1" applyFill="1" applyBorder="1" applyAlignment="1" applyProtection="1">
      <alignment horizontal="center" vertical="center" wrapText="1"/>
      <protection/>
    </xf>
    <xf numFmtId="0" fontId="17" fillId="46" borderId="30" xfId="86" applyNumberFormat="1" applyFont="1" applyFill="1" applyBorder="1" applyAlignment="1" applyProtection="1">
      <alignment horizontal="center" vertical="center" wrapText="1"/>
      <protection/>
    </xf>
    <xf numFmtId="0" fontId="17" fillId="46" borderId="31" xfId="86" applyNumberFormat="1" applyFont="1" applyFill="1" applyBorder="1" applyAlignment="1" applyProtection="1">
      <alignment horizontal="center" vertical="center" wrapText="1"/>
      <protection/>
    </xf>
    <xf numFmtId="0" fontId="10" fillId="46" borderId="31" xfId="59" applyNumberFormat="1" applyFill="1" applyBorder="1" applyAlignment="1" applyProtection="1">
      <alignment horizontal="center" vertical="center" wrapText="1"/>
      <protection/>
    </xf>
    <xf numFmtId="0" fontId="17" fillId="46" borderId="29" xfId="86" applyNumberFormat="1" applyFont="1" applyFill="1" applyBorder="1" applyAlignment="1" applyProtection="1">
      <alignment horizontal="center" vertical="center" wrapText="1"/>
      <protection/>
    </xf>
    <xf numFmtId="0" fontId="14" fillId="40" borderId="28" xfId="86" applyNumberFormat="1" applyFont="1" applyFill="1" applyBorder="1" applyAlignment="1" applyProtection="1">
      <alignment horizontal="center" vertical="center"/>
      <protection/>
    </xf>
    <xf numFmtId="0" fontId="15" fillId="40" borderId="29" xfId="59" applyNumberFormat="1" applyFont="1" applyFill="1" applyBorder="1" applyAlignment="1" applyProtection="1">
      <alignment horizontal="center" vertical="center" wrapText="1"/>
      <protection/>
    </xf>
    <xf numFmtId="0" fontId="16" fillId="43" borderId="0" xfId="0" applyFont="1" applyFill="1" applyAlignment="1">
      <alignment/>
    </xf>
    <xf numFmtId="0" fontId="17" fillId="40" borderId="30" xfId="86" applyNumberFormat="1" applyFont="1" applyFill="1" applyBorder="1" applyAlignment="1" applyProtection="1">
      <alignment horizontal="center" vertical="center" wrapText="1"/>
      <protection/>
    </xf>
    <xf numFmtId="0" fontId="14" fillId="43" borderId="28" xfId="86" applyNumberFormat="1" applyFont="1" applyFill="1" applyBorder="1" applyAlignment="1" applyProtection="1">
      <alignment horizontal="center" vertical="center"/>
      <protection/>
    </xf>
    <xf numFmtId="0" fontId="15" fillId="43" borderId="29" xfId="59" applyNumberFormat="1" applyFont="1" applyFill="1" applyBorder="1" applyAlignment="1" applyProtection="1">
      <alignment horizontal="center" vertical="center" wrapText="1"/>
      <protection/>
    </xf>
    <xf numFmtId="0" fontId="17" fillId="43" borderId="30" xfId="86" applyNumberFormat="1" applyFont="1" applyFill="1" applyBorder="1" applyAlignment="1" applyProtection="1">
      <alignment horizontal="center" vertical="center" wrapText="1"/>
      <protection/>
    </xf>
    <xf numFmtId="0" fontId="10" fillId="43" borderId="31" xfId="59" applyNumberFormat="1" applyFill="1" applyBorder="1" applyAlignment="1" applyProtection="1">
      <alignment horizontal="center" vertical="center" wrapText="1"/>
      <protection/>
    </xf>
    <xf numFmtId="0" fontId="16" fillId="40" borderId="0" xfId="0" applyFont="1" applyFill="1" applyAlignment="1">
      <alignment/>
    </xf>
    <xf numFmtId="0" fontId="14" fillId="44" borderId="28" xfId="86" applyNumberFormat="1" applyFont="1" applyFill="1" applyBorder="1" applyAlignment="1" applyProtection="1">
      <alignment horizontal="center" vertical="center"/>
      <protection/>
    </xf>
    <xf numFmtId="0" fontId="16" fillId="44" borderId="0" xfId="0" applyFont="1" applyFill="1" applyAlignment="1">
      <alignment/>
    </xf>
    <xf numFmtId="0" fontId="17" fillId="44" borderId="30" xfId="86" applyNumberFormat="1" applyFont="1" applyFill="1" applyBorder="1" applyAlignment="1" applyProtection="1">
      <alignment horizontal="center" vertical="center" wrapText="1"/>
      <protection/>
    </xf>
    <xf numFmtId="0" fontId="17" fillId="0" borderId="18" xfId="86" applyFont="1" applyFill="1" applyBorder="1" applyAlignment="1" applyProtection="1">
      <alignment horizontal="center" vertical="center"/>
      <protection/>
    </xf>
    <xf numFmtId="0" fontId="14" fillId="38" borderId="21" xfId="86" applyNumberFormat="1" applyFont="1" applyFill="1" applyBorder="1" applyAlignment="1" applyProtection="1">
      <alignment horizontal="center" vertical="center"/>
      <protection/>
    </xf>
    <xf numFmtId="0" fontId="17" fillId="38" borderId="22" xfId="86" applyNumberFormat="1" applyFont="1" applyFill="1" applyBorder="1" applyAlignment="1" applyProtection="1">
      <alignment horizontal="center" vertical="center" wrapText="1"/>
      <protection/>
    </xf>
    <xf numFmtId="14" fontId="17" fillId="0" borderId="34" xfId="86" applyNumberFormat="1" applyFont="1" applyFill="1" applyBorder="1" applyAlignment="1" applyProtection="1">
      <alignment horizontal="center" vertical="center"/>
      <protection/>
    </xf>
    <xf numFmtId="0" fontId="0" fillId="0" borderId="0" xfId="0" applyAlignment="1">
      <alignment wrapText="1"/>
    </xf>
    <xf numFmtId="0" fontId="10" fillId="0" borderId="31" xfId="59" applyNumberFormat="1" applyFont="1" applyFill="1" applyBorder="1" applyAlignment="1" applyProtection="1">
      <alignment horizontal="center" vertical="center" wrapText="1"/>
      <protection/>
    </xf>
    <xf numFmtId="0" fontId="14" fillId="38" borderId="0" xfId="86" applyNumberFormat="1" applyFont="1" applyFill="1" applyBorder="1" applyAlignment="1" applyProtection="1">
      <alignment horizontal="center" vertical="center"/>
      <protection/>
    </xf>
    <xf numFmtId="0" fontId="15" fillId="38" borderId="0" xfId="59" applyNumberFormat="1" applyFont="1" applyFill="1" applyBorder="1" applyAlignment="1" applyProtection="1">
      <alignment horizontal="center" vertical="center" wrapText="1"/>
      <protection/>
    </xf>
    <xf numFmtId="0" fontId="22" fillId="0" borderId="0" xfId="0" applyFont="1" applyAlignment="1">
      <alignment/>
    </xf>
    <xf numFmtId="0" fontId="23" fillId="38" borderId="29" xfId="86" applyNumberFormat="1" applyFont="1" applyFill="1" applyBorder="1" applyAlignment="1" applyProtection="1">
      <alignment horizontal="center" vertical="center" wrapText="1"/>
      <protection/>
    </xf>
    <xf numFmtId="0" fontId="23" fillId="40" borderId="0" xfId="0" applyFont="1" applyFill="1" applyAlignment="1">
      <alignment/>
    </xf>
    <xf numFmtId="0" fontId="23" fillId="44" borderId="0" xfId="0" applyFont="1" applyFill="1" applyAlignment="1">
      <alignment/>
    </xf>
    <xf numFmtId="0" fontId="23" fillId="41" borderId="0" xfId="0" applyFont="1" applyFill="1" applyAlignment="1">
      <alignment/>
    </xf>
    <xf numFmtId="0" fontId="23" fillId="42" borderId="0" xfId="0" applyFont="1" applyFill="1" applyAlignment="1">
      <alignment/>
    </xf>
    <xf numFmtId="0" fontId="23" fillId="43" borderId="0" xfId="0" applyFont="1" applyFill="1" applyAlignment="1">
      <alignment/>
    </xf>
    <xf numFmtId="0" fontId="23" fillId="40" borderId="29" xfId="86" applyNumberFormat="1" applyFont="1" applyFill="1" applyBorder="1" applyAlignment="1" applyProtection="1">
      <alignment horizontal="center" vertical="center" wrapText="1"/>
      <protection/>
    </xf>
    <xf numFmtId="0" fontId="23" fillId="41" borderId="29" xfId="86" applyNumberFormat="1" applyFont="1" applyFill="1" applyBorder="1" applyAlignment="1" applyProtection="1">
      <alignment horizontal="center" vertical="center" wrapText="1"/>
      <protection/>
    </xf>
    <xf numFmtId="0" fontId="23" fillId="43" borderId="29" xfId="86" applyNumberFormat="1" applyFont="1" applyFill="1" applyBorder="1" applyAlignment="1" applyProtection="1">
      <alignment horizontal="center" vertical="center" wrapText="1"/>
      <protection/>
    </xf>
    <xf numFmtId="0" fontId="23" fillId="42" borderId="29" xfId="86" applyNumberFormat="1" applyFont="1" applyFill="1" applyBorder="1" applyAlignment="1" applyProtection="1">
      <alignment horizontal="center" vertical="center" wrapText="1"/>
      <protection/>
    </xf>
    <xf numFmtId="0" fontId="23" fillId="44" borderId="29" xfId="86" applyNumberFormat="1" applyFont="1" applyFill="1" applyBorder="1" applyAlignment="1" applyProtection="1">
      <alignment horizontal="center" vertical="center" wrapText="1"/>
      <protection/>
    </xf>
    <xf numFmtId="3" fontId="49" fillId="36" borderId="28" xfId="86" applyNumberFormat="1" applyFont="1" applyFill="1" applyBorder="1" applyAlignment="1" applyProtection="1">
      <alignment horizontal="center" vertical="center"/>
      <protection/>
    </xf>
    <xf numFmtId="0" fontId="60" fillId="0" borderId="0" xfId="0" applyFont="1" applyAlignment="1">
      <alignment/>
    </xf>
    <xf numFmtId="0" fontId="61" fillId="38" borderId="31" xfId="59" applyNumberFormat="1" applyFont="1" applyFill="1" applyBorder="1" applyAlignment="1" applyProtection="1">
      <alignment horizontal="center" vertical="center" wrapText="1"/>
      <protection/>
    </xf>
    <xf numFmtId="0" fontId="50" fillId="38" borderId="28" xfId="86" applyNumberFormat="1" applyFont="1" applyFill="1" applyBorder="1" applyAlignment="1" applyProtection="1">
      <alignment horizontal="center" vertical="center"/>
      <protection/>
    </xf>
    <xf numFmtId="0" fontId="49" fillId="38" borderId="31" xfId="86" applyNumberFormat="1" applyFont="1" applyFill="1" applyBorder="1" applyAlignment="1" applyProtection="1">
      <alignment horizontal="center" vertical="center" wrapText="1"/>
      <protection/>
    </xf>
    <xf numFmtId="0" fontId="62" fillId="35" borderId="0" xfId="0" applyFont="1" applyFill="1" applyAlignment="1">
      <alignment vertical="center"/>
    </xf>
    <xf numFmtId="0" fontId="62" fillId="15" borderId="0" xfId="0" applyFont="1" applyFill="1" applyAlignment="1">
      <alignment vertical="center"/>
    </xf>
    <xf numFmtId="0" fontId="62" fillId="42" borderId="0" xfId="0" applyFont="1" applyFill="1" applyAlignment="1">
      <alignment vertical="center"/>
    </xf>
    <xf numFmtId="0" fontId="62" fillId="38" borderId="0" xfId="0" applyFont="1" applyFill="1" applyAlignment="1">
      <alignment vertical="center"/>
    </xf>
    <xf numFmtId="0" fontId="62" fillId="47" borderId="0" xfId="0" applyFont="1" applyFill="1" applyAlignment="1">
      <alignment vertical="center"/>
    </xf>
    <xf numFmtId="0" fontId="62" fillId="43" borderId="0" xfId="0" applyFont="1" applyFill="1" applyAlignment="1">
      <alignment vertical="center"/>
    </xf>
    <xf numFmtId="0" fontId="62" fillId="45" borderId="0" xfId="0" applyFont="1" applyFill="1" applyAlignment="1">
      <alignment vertical="center"/>
    </xf>
    <xf numFmtId="0" fontId="62" fillId="40" borderId="0" xfId="0" applyFont="1" applyFill="1" applyAlignment="1">
      <alignment vertical="center"/>
    </xf>
    <xf numFmtId="0" fontId="62" fillId="46" borderId="0" xfId="0" applyFont="1" applyFill="1" applyAlignment="1">
      <alignment vertical="center"/>
    </xf>
    <xf numFmtId="0" fontId="62" fillId="44" borderId="0" xfId="0" applyFont="1" applyFill="1" applyAlignment="1">
      <alignment horizontal="center" vertical="center" wrapText="1"/>
    </xf>
    <xf numFmtId="0" fontId="62" fillId="0" borderId="0" xfId="0" applyFont="1" applyAlignment="1">
      <alignment vertical="center"/>
    </xf>
    <xf numFmtId="0" fontId="62" fillId="0" borderId="0" xfId="0" applyFont="1" applyAlignment="1">
      <alignment/>
    </xf>
    <xf numFmtId="0" fontId="62" fillId="0" borderId="0" xfId="0" applyFont="1" applyAlignment="1">
      <alignment horizontal="center"/>
    </xf>
    <xf numFmtId="10" fontId="49" fillId="38" borderId="20" xfId="86" applyNumberFormat="1" applyFont="1" applyFill="1" applyBorder="1" applyAlignment="1" applyProtection="1">
      <alignment horizontal="center" vertical="center"/>
      <protection/>
    </xf>
    <xf numFmtId="10" fontId="49" fillId="38" borderId="23" xfId="86" applyNumberFormat="1" applyFont="1" applyFill="1" applyBorder="1" applyAlignment="1" applyProtection="1">
      <alignment horizontal="center" vertical="center"/>
      <protection/>
    </xf>
    <xf numFmtId="10" fontId="49" fillId="38" borderId="31" xfId="86" applyNumberFormat="1" applyFont="1" applyFill="1" applyBorder="1" applyAlignment="1" applyProtection="1">
      <alignment horizontal="center" vertical="center"/>
      <protection/>
    </xf>
    <xf numFmtId="2" fontId="49" fillId="36" borderId="29" xfId="86" applyNumberFormat="1" applyFont="1" applyFill="1" applyBorder="1" applyAlignment="1" applyProtection="1">
      <alignment horizontal="center" vertical="center"/>
      <protection/>
    </xf>
    <xf numFmtId="4" fontId="49" fillId="36" borderId="35" xfId="86" applyNumberFormat="1" applyFont="1" applyFill="1" applyBorder="1" applyAlignment="1" applyProtection="1">
      <alignment horizontal="center" vertical="center"/>
      <protection/>
    </xf>
    <xf numFmtId="0" fontId="61" fillId="38" borderId="38" xfId="59" applyNumberFormat="1" applyFont="1" applyFill="1" applyBorder="1" applyAlignment="1" applyProtection="1">
      <alignment horizontal="center" vertical="center" wrapText="1"/>
      <protection/>
    </xf>
    <xf numFmtId="0" fontId="49" fillId="38" borderId="38" xfId="86" applyNumberFormat="1" applyFont="1" applyFill="1" applyBorder="1" applyAlignment="1" applyProtection="1">
      <alignment horizontal="center" vertical="center" wrapText="1"/>
      <protection/>
    </xf>
    <xf numFmtId="0" fontId="49" fillId="0" borderId="39" xfId="86" applyNumberFormat="1" applyFont="1" applyFill="1" applyBorder="1" applyAlignment="1" applyProtection="1">
      <alignment horizontal="center" vertical="center" wrapText="1"/>
      <protection/>
    </xf>
    <xf numFmtId="0" fontId="49" fillId="0" borderId="40" xfId="86" applyNumberFormat="1" applyFont="1" applyFill="1" applyBorder="1" applyAlignment="1" applyProtection="1">
      <alignment horizontal="center" vertical="center" wrapText="1"/>
      <protection/>
    </xf>
    <xf numFmtId="0" fontId="62" fillId="45" borderId="0" xfId="0" applyFont="1" applyFill="1" applyAlignment="1">
      <alignment/>
    </xf>
    <xf numFmtId="0" fontId="17" fillId="0" borderId="41" xfId="86" applyNumberFormat="1" applyFont="1" applyFill="1" applyBorder="1" applyAlignment="1" applyProtection="1">
      <alignment horizontal="center" vertical="center" wrapText="1"/>
      <protection/>
    </xf>
    <xf numFmtId="0" fontId="106" fillId="0" borderId="29" xfId="59" applyNumberFormat="1" applyFont="1" applyFill="1" applyBorder="1" applyAlignment="1" applyProtection="1">
      <alignment horizontal="center" vertical="center" wrapText="1"/>
      <protection/>
    </xf>
    <xf numFmtId="0" fontId="17" fillId="0" borderId="31" xfId="59" applyNumberFormat="1" applyFont="1" applyFill="1" applyBorder="1" applyAlignment="1" applyProtection="1">
      <alignment horizontal="center" vertical="center" wrapText="1"/>
      <protection/>
    </xf>
    <xf numFmtId="0" fontId="24" fillId="0" borderId="0" xfId="0" applyNumberFormat="1" applyFont="1" applyFill="1" applyBorder="1" applyAlignment="1" applyProtection="1">
      <alignment horizontal="center" vertical="center" wrapText="1"/>
      <protection/>
    </xf>
    <xf numFmtId="14" fontId="24" fillId="0" borderId="0" xfId="0" applyNumberFormat="1" applyFont="1" applyFill="1" applyBorder="1" applyAlignment="1" applyProtection="1">
      <alignment horizontal="center" vertical="center" wrapText="1"/>
      <protection/>
    </xf>
    <xf numFmtId="14" fontId="24" fillId="0" borderId="0" xfId="0" applyNumberFormat="1" applyFont="1" applyFill="1" applyBorder="1" applyAlignment="1" applyProtection="1">
      <alignment vertical="center" wrapText="1"/>
      <protection/>
    </xf>
    <xf numFmtId="14" fontId="24" fillId="0" borderId="0" xfId="0" applyNumberFormat="1" applyFont="1" applyFill="1" applyBorder="1" applyAlignment="1" applyProtection="1">
      <alignment horizontal="center" vertical="center" wrapText="1"/>
      <protection/>
    </xf>
    <xf numFmtId="2" fontId="24" fillId="0" borderId="0" xfId="0" applyNumberFormat="1" applyFont="1" applyFill="1" applyBorder="1" applyAlignment="1" applyProtection="1">
      <alignment horizontal="center" vertical="center" wrapText="1"/>
      <protection/>
    </xf>
    <xf numFmtId="0" fontId="14" fillId="0" borderId="0" xfId="85" applyFont="1" applyFill="1" applyBorder="1" applyAlignment="1">
      <alignment vertical="center"/>
      <protection/>
    </xf>
    <xf numFmtId="2" fontId="14" fillId="0" borderId="0" xfId="85" applyNumberFormat="1" applyFont="1" applyFill="1" applyBorder="1" applyAlignment="1">
      <alignment vertical="center"/>
      <protection/>
    </xf>
    <xf numFmtId="0" fontId="116" fillId="0" borderId="0" xfId="85" applyFont="1" applyFill="1" applyBorder="1" applyAlignment="1">
      <alignment horizontal="center" vertical="center"/>
      <protection/>
    </xf>
    <xf numFmtId="0" fontId="17" fillId="0" borderId="0" xfId="85" applyFont="1" applyFill="1" applyBorder="1" applyAlignment="1">
      <alignment horizontal="center" vertical="top"/>
      <protection/>
    </xf>
    <xf numFmtId="0" fontId="17" fillId="0" borderId="0" xfId="85" applyFont="1" applyFill="1" applyBorder="1" applyAlignment="1">
      <alignment vertical="top" wrapText="1"/>
      <protection/>
    </xf>
    <xf numFmtId="0" fontId="17" fillId="0" borderId="33" xfId="85" applyFont="1" applyFill="1" applyBorder="1" applyAlignment="1">
      <alignment vertical="center"/>
      <protection/>
    </xf>
    <xf numFmtId="3" fontId="17" fillId="38" borderId="18" xfId="86" applyNumberFormat="1" applyFont="1" applyFill="1" applyBorder="1" applyAlignment="1" applyProtection="1">
      <alignment horizontal="center" vertical="center"/>
      <protection/>
    </xf>
    <xf numFmtId="3" fontId="17" fillId="38" borderId="42" xfId="86" applyNumberFormat="1" applyFont="1" applyFill="1" applyBorder="1" applyAlignment="1" applyProtection="1">
      <alignment horizontal="center" vertical="center"/>
      <protection/>
    </xf>
    <xf numFmtId="4" fontId="17" fillId="0" borderId="0" xfId="86" applyNumberFormat="1" applyFont="1" applyFill="1" applyBorder="1" applyAlignment="1" applyProtection="1">
      <alignment horizontal="center" vertical="center"/>
      <protection/>
    </xf>
    <xf numFmtId="3" fontId="17" fillId="38" borderId="43" xfId="86" applyNumberFormat="1" applyFont="1" applyFill="1" applyBorder="1" applyAlignment="1" applyProtection="1">
      <alignment horizontal="center" vertical="center"/>
      <protection/>
    </xf>
    <xf numFmtId="3" fontId="17" fillId="38" borderId="37" xfId="86" applyNumberFormat="1" applyFont="1" applyFill="1" applyBorder="1" applyAlignment="1" applyProtection="1">
      <alignment horizontal="center" vertical="center"/>
      <protection/>
    </xf>
    <xf numFmtId="3" fontId="17" fillId="38" borderId="0" xfId="86" applyNumberFormat="1" applyFont="1" applyFill="1" applyBorder="1" applyAlignment="1" applyProtection="1">
      <alignment horizontal="center" vertical="center"/>
      <protection/>
    </xf>
    <xf numFmtId="3" fontId="17" fillId="38" borderId="44" xfId="86" applyNumberFormat="1" applyFont="1" applyFill="1" applyBorder="1" applyAlignment="1" applyProtection="1">
      <alignment horizontal="center" vertical="center"/>
      <protection/>
    </xf>
    <xf numFmtId="3" fontId="17" fillId="37" borderId="2" xfId="86" applyNumberFormat="1" applyFont="1" applyFill="1" applyBorder="1" applyAlignment="1" applyProtection="1">
      <alignment horizontal="center" vertical="center"/>
      <protection/>
    </xf>
    <xf numFmtId="3" fontId="17" fillId="37" borderId="16" xfId="86" applyNumberFormat="1" applyFont="1" applyFill="1" applyBorder="1" applyAlignment="1" applyProtection="1">
      <alignment horizontal="center" vertical="center"/>
      <protection/>
    </xf>
    <xf numFmtId="0" fontId="17" fillId="0" borderId="0" xfId="85" applyFont="1" applyFill="1" applyBorder="1" applyAlignment="1">
      <alignment/>
      <protection/>
    </xf>
    <xf numFmtId="0" fontId="14" fillId="0" borderId="0" xfId="85" applyFont="1" applyBorder="1" applyAlignment="1">
      <alignment/>
      <protection/>
    </xf>
    <xf numFmtId="2" fontId="17" fillId="0" borderId="0" xfId="85" applyNumberFormat="1" applyFont="1" applyBorder="1" applyAlignment="1">
      <alignment/>
      <protection/>
    </xf>
    <xf numFmtId="10" fontId="25" fillId="0" borderId="0" xfId="0" applyNumberFormat="1" applyFont="1" applyAlignment="1">
      <alignment horizontal="center" vertical="center" wrapText="1" readingOrder="1"/>
    </xf>
    <xf numFmtId="0" fontId="117" fillId="0" borderId="0" xfId="0" applyFont="1" applyAlignment="1">
      <alignment horizontal="left" vertical="center" wrapText="1" readingOrder="1"/>
    </xf>
    <xf numFmtId="10" fontId="25" fillId="0" borderId="0" xfId="0" applyNumberFormat="1" applyFont="1" applyBorder="1" applyAlignment="1">
      <alignment horizontal="center" vertical="center" wrapText="1" readingOrder="1"/>
    </xf>
    <xf numFmtId="3" fontId="117" fillId="0" borderId="0" xfId="0" applyNumberFormat="1" applyFont="1" applyAlignment="1">
      <alignment horizontal="center" vertical="center" wrapText="1" readingOrder="1"/>
    </xf>
    <xf numFmtId="10" fontId="117" fillId="0" borderId="0" xfId="98" applyNumberFormat="1" applyFont="1" applyAlignment="1">
      <alignment horizontal="center" vertical="center" wrapText="1" readingOrder="1"/>
    </xf>
    <xf numFmtId="10" fontId="117" fillId="0" borderId="0" xfId="0" applyNumberFormat="1" applyFont="1" applyAlignment="1">
      <alignment horizontal="center" vertical="center" wrapText="1" readingOrder="1"/>
    </xf>
    <xf numFmtId="0" fontId="118" fillId="48" borderId="0" xfId="0" applyFont="1" applyFill="1" applyBorder="1" applyAlignment="1">
      <alignment horizontal="center" vertical="center" wrapText="1" readingOrder="1"/>
    </xf>
    <xf numFmtId="0" fontId="50" fillId="37" borderId="14" xfId="85" applyFont="1" applyFill="1" applyBorder="1" applyAlignment="1">
      <alignment horizontal="center" vertical="top"/>
      <protection/>
    </xf>
    <xf numFmtId="0" fontId="50" fillId="37" borderId="45" xfId="85" applyFont="1" applyFill="1" applyBorder="1" applyAlignment="1">
      <alignment horizontal="center" vertical="top"/>
      <protection/>
    </xf>
    <xf numFmtId="0" fontId="50" fillId="37" borderId="15" xfId="85" applyFont="1" applyFill="1" applyBorder="1" applyAlignment="1">
      <alignment horizontal="center" vertical="top"/>
      <protection/>
    </xf>
    <xf numFmtId="2" fontId="50" fillId="37" borderId="15" xfId="85" applyNumberFormat="1" applyFont="1" applyFill="1" applyBorder="1" applyAlignment="1">
      <alignment horizontal="center" vertical="top"/>
      <protection/>
    </xf>
    <xf numFmtId="2" fontId="50" fillId="37" borderId="16" xfId="85" applyNumberFormat="1" applyFont="1" applyFill="1" applyBorder="1" applyAlignment="1">
      <alignment horizontal="center" vertical="top" wrapText="1"/>
      <protection/>
    </xf>
    <xf numFmtId="0" fontId="49" fillId="38" borderId="46" xfId="86" applyNumberFormat="1" applyFont="1" applyFill="1" applyBorder="1" applyAlignment="1" applyProtection="1">
      <alignment horizontal="left" vertical="center" wrapText="1"/>
      <protection/>
    </xf>
    <xf numFmtId="3" fontId="50" fillId="36" borderId="25" xfId="86" applyNumberFormat="1" applyFont="1" applyFill="1" applyBorder="1" applyAlignment="1" applyProtection="1">
      <alignment horizontal="center" vertical="center"/>
      <protection/>
    </xf>
    <xf numFmtId="10" fontId="49" fillId="38" borderId="25" xfId="86" applyNumberFormat="1" applyFont="1" applyFill="1" applyBorder="1" applyAlignment="1" applyProtection="1">
      <alignment horizontal="center" vertical="center"/>
      <protection/>
    </xf>
    <xf numFmtId="2" fontId="49" fillId="36" borderId="46" xfId="86" applyNumberFormat="1" applyFont="1" applyFill="1" applyBorder="1" applyAlignment="1" applyProtection="1">
      <alignment horizontal="center" vertical="center"/>
      <protection/>
    </xf>
    <xf numFmtId="4" fontId="49" fillId="36" borderId="42" xfId="86" applyNumberFormat="1" applyFont="1" applyFill="1" applyBorder="1" applyAlignment="1" applyProtection="1">
      <alignment horizontal="center" vertical="center"/>
      <protection/>
    </xf>
    <xf numFmtId="3" fontId="49" fillId="49" borderId="19" xfId="86" applyNumberFormat="1" applyFont="1" applyFill="1" applyBorder="1" applyAlignment="1" applyProtection="1">
      <alignment horizontal="center" vertical="center"/>
      <protection/>
    </xf>
    <xf numFmtId="3" fontId="49" fillId="49" borderId="25" xfId="86" applyNumberFormat="1" applyFont="1" applyFill="1" applyBorder="1" applyAlignment="1" applyProtection="1">
      <alignment horizontal="center" vertical="center"/>
      <protection/>
    </xf>
    <xf numFmtId="10" fontId="49" fillId="49" borderId="25" xfId="86" applyNumberFormat="1" applyFont="1" applyFill="1" applyBorder="1" applyAlignment="1" applyProtection="1">
      <alignment horizontal="center" vertical="center"/>
      <protection/>
    </xf>
    <xf numFmtId="10" fontId="49" fillId="49" borderId="46" xfId="86" applyNumberFormat="1" applyFont="1" applyFill="1" applyBorder="1" applyAlignment="1" applyProtection="1">
      <alignment horizontal="center" vertical="center"/>
      <protection/>
    </xf>
    <xf numFmtId="2" fontId="49" fillId="49" borderId="46" xfId="86" applyNumberFormat="1" applyFont="1" applyFill="1" applyBorder="1" applyAlignment="1" applyProtection="1">
      <alignment horizontal="center" vertical="center"/>
      <protection/>
    </xf>
    <xf numFmtId="2" fontId="49" fillId="49" borderId="42" xfId="86" applyNumberFormat="1" applyFont="1" applyFill="1" applyBorder="1" applyAlignment="1" applyProtection="1">
      <alignment horizontal="center" vertical="center"/>
      <protection/>
    </xf>
    <xf numFmtId="0" fontId="49" fillId="38" borderId="34" xfId="86" applyNumberFormat="1" applyFont="1" applyFill="1" applyBorder="1" applyAlignment="1" applyProtection="1">
      <alignment horizontal="center" vertical="center" wrapText="1"/>
      <protection/>
    </xf>
    <xf numFmtId="3" fontId="49" fillId="36" borderId="31" xfId="86" applyNumberFormat="1" applyFont="1" applyFill="1" applyBorder="1" applyAlignment="1" applyProtection="1">
      <alignment horizontal="center" vertical="center"/>
      <protection/>
    </xf>
    <xf numFmtId="3" fontId="50" fillId="36" borderId="31" xfId="86" applyNumberFormat="1" applyFont="1" applyFill="1" applyBorder="1" applyAlignment="1" applyProtection="1">
      <alignment horizontal="center" vertical="center"/>
      <protection/>
    </xf>
    <xf numFmtId="2" fontId="49" fillId="36" borderId="47" xfId="86" applyNumberFormat="1" applyFont="1" applyFill="1" applyBorder="1" applyAlignment="1" applyProtection="1">
      <alignment horizontal="center" vertical="center"/>
      <protection/>
    </xf>
    <xf numFmtId="181" fontId="49" fillId="36" borderId="22" xfId="86" applyNumberFormat="1" applyFont="1" applyFill="1" applyBorder="1" applyAlignment="1" applyProtection="1">
      <alignment horizontal="center" vertical="center"/>
      <protection/>
    </xf>
    <xf numFmtId="9" fontId="49" fillId="36" borderId="34" xfId="98" applyFont="1" applyFill="1" applyBorder="1" applyAlignment="1" applyProtection="1">
      <alignment horizontal="center" vertical="center"/>
      <protection/>
    </xf>
    <xf numFmtId="0" fontId="49" fillId="38" borderId="48" xfId="86" applyNumberFormat="1" applyFont="1" applyFill="1" applyBorder="1" applyAlignment="1" applyProtection="1">
      <alignment horizontal="center" vertical="center" wrapText="1"/>
      <protection/>
    </xf>
    <xf numFmtId="181" fontId="49" fillId="36" borderId="29" xfId="86" applyNumberFormat="1" applyFont="1" applyFill="1" applyBorder="1" applyAlignment="1" applyProtection="1">
      <alignment horizontal="center" vertical="center"/>
      <protection/>
    </xf>
    <xf numFmtId="9" fontId="49" fillId="36" borderId="35" xfId="98" applyFont="1" applyFill="1" applyBorder="1" applyAlignment="1" applyProtection="1">
      <alignment horizontal="center" vertical="center"/>
      <protection/>
    </xf>
    <xf numFmtId="0" fontId="50" fillId="38" borderId="49" xfId="86" applyNumberFormat="1" applyFont="1" applyFill="1" applyBorder="1" applyAlignment="1" applyProtection="1">
      <alignment horizontal="center" vertical="center"/>
      <protection/>
    </xf>
    <xf numFmtId="0" fontId="49" fillId="38" borderId="32" xfId="86" applyNumberFormat="1" applyFont="1" applyFill="1" applyBorder="1" applyAlignment="1" applyProtection="1">
      <alignment horizontal="center" vertical="center" wrapText="1"/>
      <protection/>
    </xf>
    <xf numFmtId="3" fontId="49" fillId="36" borderId="49" xfId="86" applyNumberFormat="1" applyFont="1" applyFill="1" applyBorder="1" applyAlignment="1" applyProtection="1">
      <alignment horizontal="center" vertical="center"/>
      <protection/>
    </xf>
    <xf numFmtId="3" fontId="49" fillId="36" borderId="50" xfId="86" applyNumberFormat="1" applyFont="1" applyFill="1" applyBorder="1" applyAlignment="1" applyProtection="1">
      <alignment horizontal="center" vertical="center"/>
      <protection/>
    </xf>
    <xf numFmtId="3" fontId="50" fillId="36" borderId="50" xfId="86" applyNumberFormat="1" applyFont="1" applyFill="1" applyBorder="1" applyAlignment="1" applyProtection="1">
      <alignment horizontal="center" vertical="center"/>
      <protection/>
    </xf>
    <xf numFmtId="10" fontId="49" fillId="38" borderId="50" xfId="86" applyNumberFormat="1" applyFont="1" applyFill="1" applyBorder="1" applyAlignment="1" applyProtection="1">
      <alignment horizontal="center" vertical="center"/>
      <protection/>
    </xf>
    <xf numFmtId="2" fontId="49" fillId="36" borderId="32" xfId="86" applyNumberFormat="1" applyFont="1" applyFill="1" applyBorder="1" applyAlignment="1" applyProtection="1">
      <alignment horizontal="center" vertical="center"/>
      <protection/>
    </xf>
    <xf numFmtId="4" fontId="49" fillId="36" borderId="44" xfId="86" applyNumberFormat="1" applyFont="1" applyFill="1" applyBorder="1" applyAlignment="1" applyProtection="1">
      <alignment horizontal="center" vertical="center"/>
      <protection/>
    </xf>
    <xf numFmtId="3" fontId="49" fillId="36" borderId="51" xfId="86" applyNumberFormat="1" applyFont="1" applyFill="1" applyBorder="1" applyAlignment="1" applyProtection="1">
      <alignment horizontal="center" vertical="center"/>
      <protection/>
    </xf>
    <xf numFmtId="3" fontId="49" fillId="36" borderId="52" xfId="86" applyNumberFormat="1" applyFont="1" applyFill="1" applyBorder="1" applyAlignment="1" applyProtection="1">
      <alignment horizontal="center" vertical="center"/>
      <protection/>
    </xf>
    <xf numFmtId="10" fontId="49" fillId="38" borderId="52" xfId="86" applyNumberFormat="1" applyFont="1" applyFill="1" applyBorder="1" applyAlignment="1" applyProtection="1">
      <alignment horizontal="center" vertical="center"/>
      <protection/>
    </xf>
    <xf numFmtId="181" fontId="49" fillId="36" borderId="47" xfId="86" applyNumberFormat="1" applyFont="1" applyFill="1" applyBorder="1" applyAlignment="1" applyProtection="1">
      <alignment horizontal="center" vertical="center"/>
      <protection/>
    </xf>
    <xf numFmtId="9" fontId="49" fillId="36" borderId="44" xfId="98" applyFont="1" applyFill="1" applyBorder="1" applyAlignment="1" applyProtection="1">
      <alignment horizontal="center" vertical="center"/>
      <protection/>
    </xf>
    <xf numFmtId="3" fontId="49" fillId="36" borderId="45" xfId="86" applyNumberFormat="1" applyFont="1" applyFill="1" applyBorder="1" applyAlignment="1" applyProtection="1">
      <alignment horizontal="center" vertical="center"/>
      <protection/>
    </xf>
    <xf numFmtId="3" fontId="49" fillId="36" borderId="14" xfId="86" applyNumberFormat="1" applyFont="1" applyFill="1" applyBorder="1" applyAlignment="1" applyProtection="1">
      <alignment horizontal="center" vertical="center"/>
      <protection/>
    </xf>
    <xf numFmtId="3" fontId="50" fillId="36" borderId="14" xfId="86" applyNumberFormat="1" applyFont="1" applyFill="1" applyBorder="1" applyAlignment="1" applyProtection="1">
      <alignment horizontal="center" vertical="center"/>
      <protection/>
    </xf>
    <xf numFmtId="10" fontId="49" fillId="38" borderId="14" xfId="86" applyNumberFormat="1" applyFont="1" applyFill="1" applyBorder="1" applyAlignment="1" applyProtection="1">
      <alignment horizontal="center" vertical="center"/>
      <protection/>
    </xf>
    <xf numFmtId="2" fontId="49" fillId="36" borderId="15" xfId="86" applyNumberFormat="1" applyFont="1" applyFill="1" applyBorder="1" applyAlignment="1" applyProtection="1">
      <alignment horizontal="center" vertical="center"/>
      <protection/>
    </xf>
    <xf numFmtId="4" fontId="49" fillId="36" borderId="16" xfId="86" applyNumberFormat="1" applyFont="1" applyFill="1" applyBorder="1" applyAlignment="1" applyProtection="1">
      <alignment horizontal="center" vertical="center"/>
      <protection/>
    </xf>
    <xf numFmtId="181" fontId="49" fillId="36" borderId="15" xfId="86" applyNumberFormat="1" applyFont="1" applyFill="1" applyBorder="1" applyAlignment="1" applyProtection="1">
      <alignment horizontal="center" vertical="center"/>
      <protection/>
    </xf>
    <xf numFmtId="9" fontId="49" fillId="36" borderId="16" xfId="98" applyFont="1" applyFill="1" applyBorder="1" applyAlignment="1" applyProtection="1">
      <alignment horizontal="center" vertical="center"/>
      <protection/>
    </xf>
    <xf numFmtId="3" fontId="49" fillId="37" borderId="17" xfId="86" applyNumberFormat="1" applyFont="1" applyFill="1" applyBorder="1" applyAlignment="1" applyProtection="1">
      <alignment horizontal="center" vertical="center"/>
      <protection/>
    </xf>
    <xf numFmtId="3" fontId="49" fillId="37" borderId="14" xfId="86" applyNumberFormat="1" applyFont="1" applyFill="1" applyBorder="1" applyAlignment="1" applyProtection="1">
      <alignment horizontal="center" vertical="center"/>
      <protection/>
    </xf>
    <xf numFmtId="3" fontId="50" fillId="37" borderId="14" xfId="86" applyNumberFormat="1" applyFont="1" applyFill="1" applyBorder="1" applyAlignment="1" applyProtection="1">
      <alignment horizontal="center" vertical="center"/>
      <protection/>
    </xf>
    <xf numFmtId="10" fontId="49" fillId="37" borderId="15" xfId="86" applyNumberFormat="1" applyFont="1" applyFill="1" applyBorder="1" applyAlignment="1" applyProtection="1">
      <alignment horizontal="center" vertical="center"/>
      <protection/>
    </xf>
    <xf numFmtId="2" fontId="49" fillId="37" borderId="15" xfId="86" applyNumberFormat="1" applyFont="1" applyFill="1" applyBorder="1" applyAlignment="1" applyProtection="1">
      <alignment horizontal="center" vertical="center"/>
      <protection/>
    </xf>
    <xf numFmtId="4" fontId="49" fillId="37" borderId="16" xfId="86" applyNumberFormat="1" applyFont="1" applyFill="1" applyBorder="1" applyAlignment="1" applyProtection="1">
      <alignment horizontal="center" vertical="center"/>
      <protection/>
    </xf>
    <xf numFmtId="3" fontId="49" fillId="37" borderId="45" xfId="86" applyNumberFormat="1" applyFont="1" applyFill="1" applyBorder="1" applyAlignment="1" applyProtection="1">
      <alignment horizontal="center" vertical="center"/>
      <protection/>
    </xf>
    <xf numFmtId="9" fontId="49" fillId="37" borderId="16" xfId="98" applyFont="1" applyFill="1" applyBorder="1" applyAlignment="1" applyProtection="1">
      <alignment horizontal="center" vertical="center"/>
      <protection/>
    </xf>
    <xf numFmtId="0" fontId="50" fillId="0" borderId="0" xfId="85" applyFont="1" applyBorder="1" applyAlignment="1">
      <alignment/>
      <protection/>
    </xf>
    <xf numFmtId="4" fontId="117" fillId="0" borderId="0" xfId="0" applyNumberFormat="1" applyFont="1" applyAlignment="1">
      <alignment horizontal="center" vertical="center" wrapText="1" readingOrder="1"/>
    </xf>
    <xf numFmtId="0" fontId="17" fillId="37" borderId="45" xfId="85" applyFont="1" applyFill="1" applyBorder="1" applyAlignment="1">
      <alignment horizontal="center" vertical="top"/>
      <protection/>
    </xf>
    <xf numFmtId="0" fontId="17" fillId="37" borderId="14" xfId="85" applyFont="1" applyFill="1" applyBorder="1" applyAlignment="1">
      <alignment horizontal="center" vertical="top"/>
      <protection/>
    </xf>
    <xf numFmtId="0" fontId="17" fillId="37" borderId="15" xfId="85" applyFont="1" applyFill="1" applyBorder="1" applyAlignment="1">
      <alignment horizontal="center" vertical="top"/>
      <protection/>
    </xf>
    <xf numFmtId="2" fontId="17" fillId="37" borderId="15" xfId="85" applyNumberFormat="1" applyFont="1" applyFill="1" applyBorder="1" applyAlignment="1">
      <alignment horizontal="center" vertical="top"/>
      <protection/>
    </xf>
    <xf numFmtId="2" fontId="17" fillId="37" borderId="16" xfId="85" applyNumberFormat="1" applyFont="1" applyFill="1" applyBorder="1" applyAlignment="1">
      <alignment horizontal="center" vertical="top"/>
      <protection/>
    </xf>
    <xf numFmtId="0" fontId="17" fillId="38" borderId="0" xfId="86" applyFont="1" applyFill="1" applyBorder="1" applyAlignment="1" applyProtection="1">
      <alignment horizontal="left" vertical="center" wrapText="1"/>
      <protection/>
    </xf>
    <xf numFmtId="3" fontId="17" fillId="38" borderId="0" xfId="86" applyNumberFormat="1" applyFont="1" applyFill="1" applyBorder="1" applyAlignment="1" applyProtection="1">
      <alignment horizontal="left" vertical="center"/>
      <protection/>
    </xf>
    <xf numFmtId="0" fontId="17" fillId="38" borderId="0" xfId="86" applyFont="1" applyFill="1" applyBorder="1" applyAlignment="1" applyProtection="1">
      <alignment horizontal="left" vertical="center"/>
      <protection/>
    </xf>
    <xf numFmtId="0" fontId="17" fillId="38" borderId="18" xfId="85" applyFont="1" applyFill="1" applyBorder="1" applyAlignment="1">
      <alignment vertical="center"/>
      <protection/>
    </xf>
    <xf numFmtId="0" fontId="17" fillId="38" borderId="0" xfId="85" applyFont="1" applyFill="1" applyBorder="1" applyAlignment="1">
      <alignment vertical="center"/>
      <protection/>
    </xf>
    <xf numFmtId="182" fontId="17" fillId="38" borderId="46" xfId="86" applyNumberFormat="1" applyFont="1" applyFill="1" applyBorder="1" applyAlignment="1" applyProtection="1">
      <alignment horizontal="center" vertical="center"/>
      <protection/>
    </xf>
    <xf numFmtId="2" fontId="17" fillId="38" borderId="0" xfId="85" applyNumberFormat="1" applyFont="1" applyFill="1" applyBorder="1" applyAlignment="1">
      <alignment vertical="center"/>
      <protection/>
    </xf>
    <xf numFmtId="0" fontId="14" fillId="38" borderId="21" xfId="86" applyNumberFormat="1" applyFont="1" applyFill="1" applyBorder="1" applyAlignment="1" applyProtection="1">
      <alignment horizontal="left" vertical="center" wrapText="1"/>
      <protection/>
    </xf>
    <xf numFmtId="0" fontId="15" fillId="38" borderId="22" xfId="59" applyNumberFormat="1" applyFont="1" applyFill="1" applyBorder="1" applyAlignment="1" applyProtection="1">
      <alignment horizontal="left" vertical="center" wrapText="1"/>
      <protection/>
    </xf>
    <xf numFmtId="0" fontId="17" fillId="38" borderId="20" xfId="86" applyNumberFormat="1" applyFont="1" applyFill="1" applyBorder="1" applyAlignment="1" applyProtection="1">
      <alignment horizontal="left" vertical="center" wrapText="1"/>
      <protection/>
    </xf>
    <xf numFmtId="0" fontId="17" fillId="38" borderId="22" xfId="86" applyNumberFormat="1" applyFont="1" applyFill="1" applyBorder="1" applyAlignment="1" applyProtection="1">
      <alignment horizontal="left" vertical="center" wrapText="1"/>
      <protection/>
    </xf>
    <xf numFmtId="3" fontId="17" fillId="36" borderId="21" xfId="86" applyNumberFormat="1" applyFont="1" applyFill="1" applyBorder="1" applyAlignment="1" applyProtection="1">
      <alignment horizontal="center" vertical="center"/>
      <protection/>
    </xf>
    <xf numFmtId="3" fontId="17" fillId="36" borderId="20" xfId="86" applyNumberFormat="1" applyFont="1" applyFill="1" applyBorder="1" applyAlignment="1" applyProtection="1">
      <alignment horizontal="center" vertical="center"/>
      <protection/>
    </xf>
    <xf numFmtId="10" fontId="17" fillId="38" borderId="20" xfId="86" applyNumberFormat="1" applyFont="1" applyFill="1" applyBorder="1" applyAlignment="1" applyProtection="1">
      <alignment horizontal="center" vertical="center"/>
      <protection/>
    </xf>
    <xf numFmtId="183" fontId="17" fillId="36" borderId="46" xfId="64" applyNumberFormat="1" applyFont="1" applyFill="1" applyBorder="1" applyAlignment="1" applyProtection="1">
      <alignment horizontal="center" vertical="center"/>
      <protection/>
    </xf>
    <xf numFmtId="2" fontId="17" fillId="36" borderId="46" xfId="86" applyNumberFormat="1" applyFont="1" applyFill="1" applyBorder="1" applyAlignment="1" applyProtection="1">
      <alignment horizontal="center" vertical="center"/>
      <protection/>
    </xf>
    <xf numFmtId="2" fontId="17" fillId="36" borderId="42" xfId="86" applyNumberFormat="1" applyFont="1" applyFill="1" applyBorder="1" applyAlignment="1" applyProtection="1">
      <alignment horizontal="center" vertical="center"/>
      <protection/>
    </xf>
    <xf numFmtId="0" fontId="14" fillId="38" borderId="28" xfId="86" applyNumberFormat="1" applyFont="1" applyFill="1" applyBorder="1" applyAlignment="1" applyProtection="1">
      <alignment horizontal="left" vertical="center" wrapText="1"/>
      <protection/>
    </xf>
    <xf numFmtId="0" fontId="15" fillId="38" borderId="29" xfId="59" applyNumberFormat="1" applyFont="1" applyFill="1" applyBorder="1" applyAlignment="1" applyProtection="1">
      <alignment horizontal="left" vertical="center" wrapText="1"/>
      <protection/>
    </xf>
    <xf numFmtId="0" fontId="17" fillId="38" borderId="31" xfId="86" applyNumberFormat="1" applyFont="1" applyFill="1" applyBorder="1" applyAlignment="1" applyProtection="1">
      <alignment horizontal="left" vertical="center" wrapText="1"/>
      <protection/>
    </xf>
    <xf numFmtId="0" fontId="17" fillId="38" borderId="29" xfId="86" applyNumberFormat="1" applyFont="1" applyFill="1" applyBorder="1" applyAlignment="1" applyProtection="1">
      <alignment horizontal="left" vertical="center" wrapText="1"/>
      <protection/>
    </xf>
    <xf numFmtId="3" fontId="17" fillId="36" borderId="28" xfId="86" applyNumberFormat="1" applyFont="1" applyFill="1" applyBorder="1" applyAlignment="1" applyProtection="1">
      <alignment horizontal="center" vertical="center"/>
      <protection/>
    </xf>
    <xf numFmtId="3" fontId="17" fillId="36" borderId="31" xfId="86" applyNumberFormat="1" applyFont="1" applyFill="1" applyBorder="1" applyAlignment="1" applyProtection="1">
      <alignment horizontal="center" vertical="center"/>
      <protection/>
    </xf>
    <xf numFmtId="10" fontId="17" fillId="38" borderId="31" xfId="86" applyNumberFormat="1" applyFont="1" applyFill="1" applyBorder="1" applyAlignment="1" applyProtection="1">
      <alignment horizontal="center" vertical="center"/>
      <protection/>
    </xf>
    <xf numFmtId="183" fontId="17" fillId="36" borderId="47" xfId="64" applyNumberFormat="1" applyFont="1" applyFill="1" applyBorder="1" applyAlignment="1" applyProtection="1">
      <alignment horizontal="center" vertical="center"/>
      <protection/>
    </xf>
    <xf numFmtId="2" fontId="17" fillId="36" borderId="47" xfId="86" applyNumberFormat="1" applyFont="1" applyFill="1" applyBorder="1" applyAlignment="1" applyProtection="1">
      <alignment horizontal="center" vertical="center"/>
      <protection/>
    </xf>
    <xf numFmtId="2" fontId="17" fillId="36" borderId="53" xfId="86" applyNumberFormat="1" applyFont="1" applyFill="1" applyBorder="1" applyAlignment="1" applyProtection="1">
      <alignment horizontal="center" vertical="center"/>
      <protection/>
    </xf>
    <xf numFmtId="0" fontId="14" fillId="38" borderId="36" xfId="86" applyNumberFormat="1" applyFont="1" applyFill="1" applyBorder="1" applyAlignment="1" applyProtection="1">
      <alignment horizontal="left" vertical="center" wrapText="1"/>
      <protection/>
    </xf>
    <xf numFmtId="0" fontId="17" fillId="38" borderId="23" xfId="86" applyNumberFormat="1" applyFont="1" applyFill="1" applyBorder="1" applyAlignment="1" applyProtection="1">
      <alignment horizontal="left" vertical="center" wrapText="1"/>
      <protection/>
    </xf>
    <xf numFmtId="0" fontId="17" fillId="38" borderId="24" xfId="86" applyNumberFormat="1" applyFont="1" applyFill="1" applyBorder="1" applyAlignment="1" applyProtection="1">
      <alignment horizontal="left" vertical="center" wrapText="1"/>
      <protection/>
    </xf>
    <xf numFmtId="3" fontId="17" fillId="37" borderId="45" xfId="86" applyNumberFormat="1" applyFont="1" applyFill="1" applyBorder="1" applyAlignment="1" applyProtection="1">
      <alignment horizontal="center" vertical="center"/>
      <protection/>
    </xf>
    <xf numFmtId="3" fontId="17" fillId="37" borderId="14" xfId="86" applyNumberFormat="1" applyFont="1" applyFill="1" applyBorder="1" applyAlignment="1" applyProtection="1">
      <alignment horizontal="center" vertical="center"/>
      <protection/>
    </xf>
    <xf numFmtId="10" fontId="17" fillId="37" borderId="15" xfId="86" applyNumberFormat="1" applyFont="1" applyFill="1" applyBorder="1" applyAlignment="1" applyProtection="1">
      <alignment horizontal="center" vertical="center"/>
      <protection/>
    </xf>
    <xf numFmtId="183" fontId="17" fillId="37" borderId="15" xfId="64" applyNumberFormat="1" applyFont="1" applyFill="1" applyBorder="1" applyAlignment="1" applyProtection="1">
      <alignment horizontal="center" vertical="center"/>
      <protection/>
    </xf>
    <xf numFmtId="2" fontId="17" fillId="37" borderId="15" xfId="86" applyNumberFormat="1" applyFont="1" applyFill="1" applyBorder="1" applyAlignment="1" applyProtection="1">
      <alignment horizontal="center" vertical="center"/>
      <protection/>
    </xf>
    <xf numFmtId="2" fontId="17" fillId="37" borderId="16" xfId="86" applyNumberFormat="1" applyFont="1" applyFill="1" applyBorder="1" applyAlignment="1" applyProtection="1">
      <alignment horizontal="center" vertical="center"/>
      <protection/>
    </xf>
    <xf numFmtId="0" fontId="14" fillId="0" borderId="50" xfId="86" applyNumberFormat="1" applyFont="1" applyFill="1" applyBorder="1" applyAlignment="1" applyProtection="1">
      <alignment horizontal="center" vertical="center" wrapText="1"/>
      <protection/>
    </xf>
    <xf numFmtId="0" fontId="3" fillId="0" borderId="54" xfId="86" applyFont="1" applyFill="1" applyBorder="1" applyAlignment="1" applyProtection="1">
      <alignment horizontal="center" vertical="center" wrapText="1"/>
      <protection/>
    </xf>
    <xf numFmtId="0" fontId="17" fillId="0" borderId="4" xfId="86" applyNumberFormat="1" applyFont="1" applyFill="1" applyBorder="1" applyAlignment="1" applyProtection="1">
      <alignment horizontal="center" vertical="center" wrapText="1"/>
      <protection/>
    </xf>
    <xf numFmtId="0" fontId="0" fillId="0" borderId="4" xfId="0" applyBorder="1" applyAlignment="1">
      <alignment wrapText="1"/>
    </xf>
    <xf numFmtId="0" fontId="17" fillId="0" borderId="4" xfId="86" applyNumberFormat="1" applyFont="1" applyFill="1" applyBorder="1" applyAlignment="1" applyProtection="1">
      <alignment horizontal="center" vertical="center" wrapText="1"/>
      <protection/>
    </xf>
    <xf numFmtId="0" fontId="105" fillId="39" borderId="46" xfId="86" applyFont="1" applyFill="1" applyBorder="1" applyAlignment="1" applyProtection="1">
      <alignment horizontal="center" vertical="center" wrapText="1"/>
      <protection/>
    </xf>
    <xf numFmtId="0" fontId="22" fillId="41" borderId="55" xfId="0" applyFont="1" applyFill="1" applyBorder="1" applyAlignment="1">
      <alignment wrapText="1"/>
    </xf>
    <xf numFmtId="0" fontId="22" fillId="42" borderId="56" xfId="0" applyFont="1" applyFill="1" applyBorder="1" applyAlignment="1">
      <alignment wrapText="1"/>
    </xf>
    <xf numFmtId="0" fontId="17" fillId="42" borderId="30" xfId="86" applyNumberFormat="1" applyFont="1" applyFill="1" applyBorder="1" applyAlignment="1" applyProtection="1">
      <alignment horizontal="center" vertical="center" wrapText="1"/>
      <protection/>
    </xf>
    <xf numFmtId="0" fontId="10" fillId="42" borderId="31" xfId="59" applyNumberFormat="1" applyFill="1" applyBorder="1" applyAlignment="1" applyProtection="1">
      <alignment horizontal="center" vertical="center" wrapText="1"/>
      <protection/>
    </xf>
    <xf numFmtId="0" fontId="18" fillId="41" borderId="0" xfId="0" applyFont="1" applyFill="1" applyAlignment="1">
      <alignment/>
    </xf>
    <xf numFmtId="14" fontId="49" fillId="0" borderId="57" xfId="86" applyNumberFormat="1" applyFont="1" applyFill="1" applyBorder="1" applyAlignment="1" applyProtection="1">
      <alignment horizontal="center" vertical="center"/>
      <protection/>
    </xf>
    <xf numFmtId="14" fontId="49" fillId="0" borderId="58" xfId="86" applyNumberFormat="1" applyFont="1" applyFill="1" applyBorder="1" applyAlignment="1" applyProtection="1">
      <alignment horizontal="center" vertical="center"/>
      <protection/>
    </xf>
    <xf numFmtId="0" fontId="49" fillId="0" borderId="23" xfId="86" applyNumberFormat="1" applyFont="1" applyFill="1" applyBorder="1" applyAlignment="1" applyProtection="1">
      <alignment horizontal="center" vertical="center" wrapText="1"/>
      <protection/>
    </xf>
    <xf numFmtId="0" fontId="49" fillId="0" borderId="59" xfId="86" applyNumberFormat="1" applyFont="1" applyFill="1" applyBorder="1" applyAlignment="1" applyProtection="1">
      <alignment horizontal="center" vertical="center" wrapText="1"/>
      <protection/>
    </xf>
    <xf numFmtId="0" fontId="119" fillId="0" borderId="0" xfId="0" applyFont="1" applyAlignment="1">
      <alignment vertical="center"/>
    </xf>
    <xf numFmtId="0" fontId="120" fillId="0" borderId="0" xfId="0" applyFont="1" applyAlignment="1">
      <alignment vertical="center"/>
    </xf>
    <xf numFmtId="0" fontId="10" fillId="0" borderId="0" xfId="59" applyAlignment="1" applyProtection="1">
      <alignment vertical="center"/>
      <protection/>
    </xf>
    <xf numFmtId="0" fontId="26" fillId="0" borderId="0" xfId="0" applyFont="1" applyAlignment="1">
      <alignment vertical="center"/>
    </xf>
    <xf numFmtId="0" fontId="27" fillId="0" borderId="0" xfId="0" applyFont="1" applyAlignment="1">
      <alignment/>
    </xf>
    <xf numFmtId="0" fontId="28" fillId="0" borderId="0" xfId="0" applyFont="1" applyAlignment="1">
      <alignment/>
    </xf>
    <xf numFmtId="0" fontId="121" fillId="50" borderId="60" xfId="0" applyFont="1" applyFill="1" applyBorder="1" applyAlignment="1">
      <alignment horizontal="center" vertical="center" wrapText="1" readingOrder="1"/>
    </xf>
    <xf numFmtId="0" fontId="121" fillId="51" borderId="60" xfId="0" applyFont="1" applyFill="1" applyBorder="1" applyAlignment="1">
      <alignment horizontal="center" vertical="center" wrapText="1" readingOrder="1"/>
    </xf>
    <xf numFmtId="0" fontId="122" fillId="0" borderId="0" xfId="0" applyFont="1" applyAlignment="1">
      <alignment horizontal="center" vertical="center" wrapText="1" readingOrder="1"/>
    </xf>
    <xf numFmtId="3" fontId="122" fillId="0" borderId="0" xfId="0" applyNumberFormat="1" applyFont="1" applyAlignment="1">
      <alignment horizontal="center" vertical="center" wrapText="1" readingOrder="1"/>
    </xf>
    <xf numFmtId="10" fontId="123" fillId="0" borderId="0" xfId="0" applyNumberFormat="1" applyFont="1" applyAlignment="1">
      <alignment horizontal="center" vertical="center" wrapText="1" readingOrder="1"/>
    </xf>
    <xf numFmtId="0" fontId="122" fillId="50" borderId="0" xfId="0" applyFont="1" applyFill="1" applyAlignment="1">
      <alignment horizontal="center" vertical="center" wrapText="1" readingOrder="1"/>
    </xf>
    <xf numFmtId="10" fontId="122" fillId="50" borderId="0" xfId="98" applyNumberFormat="1" applyFont="1" applyFill="1" applyAlignment="1">
      <alignment horizontal="center" vertical="center" wrapText="1" readingOrder="1"/>
    </xf>
    <xf numFmtId="10" fontId="123" fillId="50" borderId="0" xfId="0" applyNumberFormat="1" applyFont="1" applyFill="1" applyAlignment="1">
      <alignment horizontal="center" vertical="center" wrapText="1" readingOrder="1"/>
    </xf>
    <xf numFmtId="0" fontId="122" fillId="36" borderId="0" xfId="0" applyFont="1" applyFill="1" applyAlignment="1">
      <alignment horizontal="center" vertical="center" wrapText="1" readingOrder="1"/>
    </xf>
    <xf numFmtId="3" fontId="122" fillId="36" borderId="0" xfId="0" applyNumberFormat="1" applyFont="1" applyFill="1" applyAlignment="1">
      <alignment horizontal="center" vertical="center" wrapText="1" readingOrder="1"/>
    </xf>
    <xf numFmtId="10" fontId="124" fillId="36" borderId="0" xfId="0" applyNumberFormat="1" applyFont="1" applyFill="1" applyAlignment="1">
      <alignment horizontal="center" vertical="center" wrapText="1" readingOrder="1"/>
    </xf>
    <xf numFmtId="10" fontId="122" fillId="50" borderId="0" xfId="0" applyNumberFormat="1" applyFont="1" applyFill="1" applyAlignment="1">
      <alignment horizontal="center" vertical="center" wrapText="1" readingOrder="1"/>
    </xf>
    <xf numFmtId="10" fontId="124" fillId="50" borderId="0" xfId="0" applyNumberFormat="1" applyFont="1" applyFill="1" applyAlignment="1">
      <alignment horizontal="center" vertical="center" wrapText="1" readingOrder="1"/>
    </xf>
    <xf numFmtId="10" fontId="123" fillId="36" borderId="0" xfId="0" applyNumberFormat="1" applyFont="1" applyFill="1" applyAlignment="1">
      <alignment horizontal="center" vertical="center" wrapText="1" readingOrder="1"/>
    </xf>
    <xf numFmtId="3" fontId="122" fillId="50" borderId="0" xfId="0" applyNumberFormat="1" applyFont="1" applyFill="1" applyAlignment="1">
      <alignment horizontal="center" vertical="center" wrapText="1" readingOrder="1"/>
    </xf>
    <xf numFmtId="10" fontId="121" fillId="50" borderId="0" xfId="0" applyNumberFormat="1" applyFont="1" applyFill="1" applyAlignment="1">
      <alignment horizontal="center" vertical="center" wrapText="1" readingOrder="1"/>
    </xf>
    <xf numFmtId="4" fontId="122" fillId="36" borderId="0" xfId="0" applyNumberFormat="1" applyFont="1" applyFill="1" applyAlignment="1">
      <alignment horizontal="center" vertical="center" wrapText="1" readingOrder="1"/>
    </xf>
    <xf numFmtId="10" fontId="121" fillId="36" borderId="0" xfId="0" applyNumberFormat="1" applyFont="1" applyFill="1" applyAlignment="1">
      <alignment horizontal="center" vertical="center" wrapText="1" readingOrder="1"/>
    </xf>
    <xf numFmtId="4" fontId="122" fillId="50" borderId="0" xfId="0" applyNumberFormat="1" applyFont="1" applyFill="1" applyAlignment="1">
      <alignment horizontal="center" vertical="center" wrapText="1" readingOrder="1"/>
    </xf>
    <xf numFmtId="0" fontId="122" fillId="36" borderId="0" xfId="0" applyFont="1" applyFill="1" applyBorder="1" applyAlignment="1">
      <alignment horizontal="center" vertical="center" wrapText="1" readingOrder="1"/>
    </xf>
    <xf numFmtId="4" fontId="122" fillId="36" borderId="0" xfId="0" applyNumberFormat="1" applyFont="1" applyFill="1" applyBorder="1" applyAlignment="1">
      <alignment horizontal="center" vertical="center" wrapText="1" readingOrder="1"/>
    </xf>
    <xf numFmtId="0" fontId="122" fillId="50" borderId="11" xfId="0" applyFont="1" applyFill="1" applyBorder="1" applyAlignment="1">
      <alignment horizontal="center" vertical="center" wrapText="1" readingOrder="1"/>
    </xf>
    <xf numFmtId="4" fontId="122" fillId="50" borderId="11" xfId="0" applyNumberFormat="1" applyFont="1" applyFill="1" applyBorder="1" applyAlignment="1">
      <alignment horizontal="center" vertical="center" wrapText="1" readingOrder="1"/>
    </xf>
    <xf numFmtId="10" fontId="121" fillId="50" borderId="11" xfId="0" applyNumberFormat="1" applyFont="1" applyFill="1" applyBorder="1" applyAlignment="1">
      <alignment horizontal="center" vertical="center" wrapText="1" readingOrder="1"/>
    </xf>
    <xf numFmtId="0" fontId="50" fillId="38" borderId="61" xfId="86" applyNumberFormat="1" applyFont="1" applyFill="1" applyBorder="1" applyAlignment="1" applyProtection="1">
      <alignment horizontal="center" vertical="center"/>
      <protection/>
    </xf>
    <xf numFmtId="0" fontId="49" fillId="36" borderId="0" xfId="86" applyFont="1" applyFill="1" applyBorder="1" applyAlignment="1">
      <alignment/>
      <protection/>
    </xf>
    <xf numFmtId="3" fontId="49" fillId="36" borderId="0" xfId="86" applyNumberFormat="1" applyFont="1" applyFill="1" applyAlignment="1">
      <alignment horizontal="center"/>
      <protection/>
    </xf>
    <xf numFmtId="3" fontId="49" fillId="36" borderId="0" xfId="86" applyNumberFormat="1" applyFont="1" applyFill="1" applyBorder="1" applyAlignment="1">
      <alignment horizontal="center"/>
      <protection/>
    </xf>
    <xf numFmtId="0" fontId="125" fillId="0" borderId="0" xfId="85" applyFont="1" applyFill="1" applyBorder="1" applyAlignment="1">
      <alignment vertical="center"/>
      <protection/>
    </xf>
    <xf numFmtId="0" fontId="17" fillId="0" borderId="39" xfId="86" applyNumberFormat="1" applyFont="1" applyFill="1" applyBorder="1" applyAlignment="1" applyProtection="1">
      <alignment horizontal="center" vertical="center" wrapText="1"/>
      <protection/>
    </xf>
    <xf numFmtId="0" fontId="17" fillId="0" borderId="0" xfId="85" applyFont="1" applyFill="1" applyBorder="1" applyAlignment="1">
      <alignment vertical="center"/>
      <protection/>
    </xf>
    <xf numFmtId="0" fontId="17" fillId="0" borderId="0" xfId="86" applyFont="1" applyFill="1" applyBorder="1" applyAlignment="1" applyProtection="1">
      <alignment vertical="center"/>
      <protection/>
    </xf>
    <xf numFmtId="3" fontId="17" fillId="0" borderId="0" xfId="86" applyNumberFormat="1" applyFont="1" applyFill="1" applyBorder="1" applyAlignment="1" applyProtection="1">
      <alignment horizontal="center" vertical="center"/>
      <protection/>
    </xf>
    <xf numFmtId="0" fontId="15" fillId="38" borderId="20" xfId="59" applyNumberFormat="1" applyFont="1" applyFill="1" applyBorder="1" applyAlignment="1" applyProtection="1">
      <alignment horizontal="center" vertical="center" wrapText="1"/>
      <protection/>
    </xf>
    <xf numFmtId="3" fontId="17" fillId="36" borderId="20" xfId="86" applyNumberFormat="1" applyFont="1" applyFill="1" applyBorder="1" applyAlignment="1" applyProtection="1">
      <alignment horizontal="center" vertical="center"/>
      <protection/>
    </xf>
    <xf numFmtId="0" fontId="14" fillId="38" borderId="36" xfId="86" applyNumberFormat="1" applyFont="1" applyFill="1" applyBorder="1" applyAlignment="1" applyProtection="1">
      <alignment horizontal="center" vertical="center"/>
      <protection/>
    </xf>
    <xf numFmtId="0" fontId="17" fillId="38" borderId="23" xfId="86" applyNumberFormat="1" applyFont="1" applyFill="1" applyBorder="1" applyAlignment="1" applyProtection="1">
      <alignment horizontal="center" vertical="center" wrapText="1"/>
      <protection/>
    </xf>
    <xf numFmtId="0" fontId="17" fillId="38" borderId="37" xfId="86" applyNumberFormat="1" applyFont="1" applyFill="1" applyBorder="1" applyAlignment="1" applyProtection="1">
      <alignment horizontal="center" vertical="center" wrapText="1"/>
      <protection/>
    </xf>
    <xf numFmtId="3" fontId="17" fillId="36" borderId="36" xfId="86" applyNumberFormat="1" applyFont="1" applyFill="1" applyBorder="1" applyAlignment="1" applyProtection="1">
      <alignment horizontal="center" vertical="center"/>
      <protection/>
    </xf>
    <xf numFmtId="3" fontId="17" fillId="36" borderId="23" xfId="86" applyNumberFormat="1" applyFont="1" applyFill="1" applyBorder="1" applyAlignment="1" applyProtection="1">
      <alignment horizontal="center" vertical="center"/>
      <protection/>
    </xf>
    <xf numFmtId="0" fontId="17" fillId="38" borderId="34" xfId="86" applyNumberFormat="1" applyFont="1" applyFill="1" applyBorder="1" applyAlignment="1" applyProtection="1">
      <alignment horizontal="center" vertical="center" wrapText="1"/>
      <protection/>
    </xf>
    <xf numFmtId="3" fontId="17" fillId="0" borderId="0" xfId="85" applyNumberFormat="1" applyFont="1" applyFill="1" applyBorder="1" applyAlignment="1">
      <alignment vertical="center"/>
      <protection/>
    </xf>
    <xf numFmtId="0" fontId="60" fillId="0" borderId="0" xfId="0" applyFont="1" applyBorder="1" applyAlignment="1">
      <alignment/>
    </xf>
    <xf numFmtId="3" fontId="17" fillId="0" borderId="0" xfId="86" applyNumberFormat="1" applyFont="1" applyAlignment="1">
      <alignment/>
      <protection/>
    </xf>
    <xf numFmtId="3" fontId="17" fillId="0" borderId="0" xfId="86" applyNumberFormat="1" applyFont="1" applyAlignment="1">
      <alignment horizontal="left"/>
      <protection/>
    </xf>
    <xf numFmtId="0" fontId="17" fillId="0" borderId="0" xfId="86" applyFont="1" applyAlignment="1">
      <alignment horizontal="center"/>
      <protection/>
    </xf>
    <xf numFmtId="0" fontId="49" fillId="38" borderId="35" xfId="86" applyNumberFormat="1" applyFont="1" applyFill="1" applyBorder="1" applyAlignment="1" applyProtection="1">
      <alignment horizontal="center" vertical="center" wrapText="1"/>
      <protection/>
    </xf>
    <xf numFmtId="3" fontId="17" fillId="37" borderId="16" xfId="85" applyNumberFormat="1" applyFont="1" applyFill="1" applyBorder="1" applyAlignment="1">
      <alignment horizontal="center" vertical="top"/>
      <protection/>
    </xf>
    <xf numFmtId="3" fontId="17" fillId="0" borderId="33" xfId="85" applyNumberFormat="1" applyFont="1" applyFill="1" applyBorder="1" applyAlignment="1">
      <alignment vertical="center"/>
      <protection/>
    </xf>
    <xf numFmtId="0" fontId="126" fillId="0" borderId="62" xfId="85" applyFont="1" applyFill="1" applyBorder="1" applyAlignment="1">
      <alignment vertical="center"/>
      <protection/>
    </xf>
    <xf numFmtId="3" fontId="17" fillId="36" borderId="21" xfId="86" applyNumberFormat="1" applyFont="1" applyFill="1" applyBorder="1" applyAlignment="1" applyProtection="1">
      <alignment horizontal="center" vertical="center"/>
      <protection/>
    </xf>
    <xf numFmtId="3" fontId="14" fillId="36" borderId="34" xfId="86" applyNumberFormat="1" applyFont="1" applyFill="1" applyBorder="1" applyAlignment="1" applyProtection="1">
      <alignment horizontal="center" vertical="center"/>
      <protection/>
    </xf>
    <xf numFmtId="0" fontId="126" fillId="0" borderId="63" xfId="85" applyFont="1" applyFill="1" applyBorder="1" applyAlignment="1">
      <alignment vertical="center"/>
      <protection/>
    </xf>
    <xf numFmtId="3" fontId="14" fillId="36" borderId="37" xfId="86" applyNumberFormat="1" applyFont="1" applyFill="1" applyBorder="1" applyAlignment="1" applyProtection="1">
      <alignment horizontal="center" vertical="center"/>
      <protection/>
    </xf>
    <xf numFmtId="3" fontId="17" fillId="36" borderId="51" xfId="86" applyNumberFormat="1" applyFont="1" applyFill="1" applyBorder="1" applyAlignment="1" applyProtection="1">
      <alignment horizontal="center" vertical="center"/>
      <protection/>
    </xf>
    <xf numFmtId="3" fontId="17" fillId="36" borderId="52" xfId="86" applyNumberFormat="1" applyFont="1" applyFill="1" applyBorder="1" applyAlignment="1" applyProtection="1">
      <alignment horizontal="center" vertical="center"/>
      <protection/>
    </xf>
    <xf numFmtId="3" fontId="14" fillId="36" borderId="53" xfId="86" applyNumberFormat="1" applyFont="1" applyFill="1" applyBorder="1" applyAlignment="1" applyProtection="1">
      <alignment horizontal="center" vertical="center"/>
      <protection/>
    </xf>
    <xf numFmtId="3" fontId="14" fillId="38" borderId="55" xfId="86" applyNumberFormat="1" applyFont="1" applyFill="1" applyBorder="1" applyAlignment="1" applyProtection="1">
      <alignment horizontal="center" vertical="center"/>
      <protection/>
    </xf>
    <xf numFmtId="3" fontId="14" fillId="38" borderId="64" xfId="86" applyNumberFormat="1" applyFont="1" applyFill="1" applyBorder="1" applyAlignment="1" applyProtection="1">
      <alignment horizontal="center" vertical="center"/>
      <protection/>
    </xf>
    <xf numFmtId="3" fontId="14" fillId="38" borderId="56" xfId="86" applyNumberFormat="1" applyFont="1" applyFill="1" applyBorder="1" applyAlignment="1" applyProtection="1">
      <alignment horizontal="center" vertical="center"/>
      <protection/>
    </xf>
    <xf numFmtId="3" fontId="17" fillId="36" borderId="28" xfId="86" applyNumberFormat="1" applyFont="1" applyFill="1" applyBorder="1" applyAlignment="1" applyProtection="1">
      <alignment horizontal="center" vertical="center"/>
      <protection/>
    </xf>
    <xf numFmtId="3" fontId="17" fillId="36" borderId="31" xfId="86" applyNumberFormat="1" applyFont="1" applyFill="1" applyBorder="1" applyAlignment="1" applyProtection="1">
      <alignment horizontal="center" vertical="center"/>
      <protection/>
    </xf>
    <xf numFmtId="3" fontId="14" fillId="36" borderId="35" xfId="86" applyNumberFormat="1" applyFont="1" applyFill="1" applyBorder="1" applyAlignment="1" applyProtection="1">
      <alignment horizontal="center" vertical="center"/>
      <protection/>
    </xf>
    <xf numFmtId="0" fontId="126" fillId="0" borderId="65" xfId="85" applyFont="1" applyFill="1" applyBorder="1" applyAlignment="1">
      <alignment vertical="center"/>
      <protection/>
    </xf>
    <xf numFmtId="3" fontId="17" fillId="36" borderId="66" xfId="86" applyNumberFormat="1" applyFont="1" applyFill="1" applyBorder="1" applyAlignment="1" applyProtection="1">
      <alignment horizontal="center" vertical="center"/>
      <protection/>
    </xf>
    <xf numFmtId="3" fontId="17" fillId="36" borderId="59" xfId="86" applyNumberFormat="1" applyFont="1" applyFill="1" applyBorder="1" applyAlignment="1" applyProtection="1">
      <alignment horizontal="center" vertical="center"/>
      <protection/>
    </xf>
    <xf numFmtId="3" fontId="14" fillId="36" borderId="67" xfId="86" applyNumberFormat="1" applyFont="1" applyFill="1" applyBorder="1" applyAlignment="1" applyProtection="1">
      <alignment horizontal="center" vertical="center"/>
      <protection/>
    </xf>
    <xf numFmtId="0" fontId="126" fillId="0" borderId="30" xfId="85" applyFont="1" applyFill="1" applyBorder="1" applyAlignment="1">
      <alignment vertical="center"/>
      <protection/>
    </xf>
    <xf numFmtId="0" fontId="29" fillId="37" borderId="45" xfId="85" applyFont="1" applyFill="1" applyBorder="1" applyAlignment="1">
      <alignment horizontal="center" vertical="top"/>
      <protection/>
    </xf>
    <xf numFmtId="0" fontId="29" fillId="37" borderId="17" xfId="85" applyFont="1" applyFill="1" applyBorder="1" applyAlignment="1">
      <alignment horizontal="center" vertical="top"/>
      <protection/>
    </xf>
    <xf numFmtId="3" fontId="29" fillId="37" borderId="17" xfId="85" applyNumberFormat="1" applyFont="1" applyFill="1" applyBorder="1" applyAlignment="1">
      <alignment horizontal="center" vertical="top"/>
      <protection/>
    </xf>
    <xf numFmtId="3" fontId="29" fillId="37" borderId="16" xfId="85" applyNumberFormat="1" applyFont="1" applyFill="1" applyBorder="1" applyAlignment="1">
      <alignment horizontal="center" vertical="top"/>
      <protection/>
    </xf>
    <xf numFmtId="0" fontId="17" fillId="0" borderId="0" xfId="86" applyFont="1" applyFill="1" applyBorder="1" applyAlignment="1" applyProtection="1">
      <alignment horizontal="center" vertical="center"/>
      <protection/>
    </xf>
    <xf numFmtId="0" fontId="14" fillId="38" borderId="21" xfId="86" applyNumberFormat="1" applyFont="1" applyFill="1" applyBorder="1" applyAlignment="1" applyProtection="1">
      <alignment horizontal="center" vertical="center"/>
      <protection/>
    </xf>
    <xf numFmtId="0" fontId="17" fillId="0" borderId="68" xfId="86" applyNumberFormat="1" applyFont="1" applyFill="1" applyBorder="1" applyAlignment="1" applyProtection="1">
      <alignment horizontal="center" vertical="center" wrapText="1"/>
      <protection/>
    </xf>
    <xf numFmtId="0" fontId="17" fillId="0" borderId="20" xfId="86" applyNumberFormat="1" applyFont="1" applyFill="1" applyBorder="1" applyAlignment="1" applyProtection="1">
      <alignment horizontal="center" vertical="center" wrapText="1"/>
      <protection/>
    </xf>
    <xf numFmtId="14" fontId="17" fillId="0" borderId="69" xfId="86" applyNumberFormat="1" applyFont="1" applyFill="1" applyBorder="1" applyAlignment="1" applyProtection="1">
      <alignment horizontal="center" vertical="center"/>
      <protection/>
    </xf>
    <xf numFmtId="0" fontId="15" fillId="38" borderId="31" xfId="59" applyNumberFormat="1" applyFont="1" applyFill="1" applyBorder="1" applyAlignment="1" applyProtection="1">
      <alignment horizontal="center" vertical="center" wrapText="1"/>
      <protection/>
    </xf>
    <xf numFmtId="0" fontId="17" fillId="0" borderId="23" xfId="86" applyNumberFormat="1" applyFont="1" applyFill="1" applyBorder="1" applyAlignment="1" applyProtection="1">
      <alignment horizontal="center" vertical="center" wrapText="1"/>
      <protection/>
    </xf>
    <xf numFmtId="14" fontId="17" fillId="0" borderId="57" xfId="86" applyNumberFormat="1" applyFont="1" applyFill="1" applyBorder="1" applyAlignment="1" applyProtection="1">
      <alignment horizontal="center" vertical="center"/>
      <protection/>
    </xf>
    <xf numFmtId="0" fontId="17" fillId="38" borderId="35" xfId="86" applyNumberFormat="1" applyFont="1" applyFill="1" applyBorder="1" applyAlignment="1" applyProtection="1">
      <alignment horizontal="center" vertical="center" wrapText="1"/>
      <protection/>
    </xf>
    <xf numFmtId="0" fontId="73" fillId="0" borderId="0" xfId="0" applyNumberFormat="1" applyFont="1" applyFill="1" applyBorder="1" applyAlignment="1" applyProtection="1">
      <alignment horizontal="left" vertical="center" wrapText="1"/>
      <protection/>
    </xf>
    <xf numFmtId="0" fontId="74" fillId="0" borderId="0" xfId="0" applyNumberFormat="1" applyFont="1" applyFill="1" applyBorder="1" applyAlignment="1" applyProtection="1">
      <alignment horizontal="center" vertical="center" wrapText="1"/>
      <protection/>
    </xf>
    <xf numFmtId="0" fontId="75" fillId="0" borderId="0" xfId="85" applyFont="1" applyFill="1" applyBorder="1" applyAlignment="1">
      <alignment vertical="center"/>
      <protection/>
    </xf>
    <xf numFmtId="0" fontId="50" fillId="0" borderId="0" xfId="85" applyFont="1" applyFill="1" applyBorder="1" applyAlignment="1">
      <alignment horizontal="center" vertical="center"/>
      <protection/>
    </xf>
    <xf numFmtId="0" fontId="49" fillId="0" borderId="0" xfId="86" applyFont="1" applyFill="1" applyBorder="1" applyAlignment="1" applyProtection="1">
      <alignment vertical="center"/>
      <protection/>
    </xf>
    <xf numFmtId="0" fontId="49" fillId="36" borderId="70" xfId="86" applyNumberFormat="1" applyFont="1" applyFill="1" applyBorder="1" applyAlignment="1" applyProtection="1">
      <alignment horizontal="center" vertical="center"/>
      <protection/>
    </xf>
    <xf numFmtId="0" fontId="49" fillId="36" borderId="11" xfId="86" applyNumberFormat="1" applyFont="1" applyFill="1" applyBorder="1" applyAlignment="1" applyProtection="1">
      <alignment horizontal="center" vertical="center"/>
      <protection/>
    </xf>
    <xf numFmtId="0" fontId="49" fillId="0" borderId="18" xfId="86" applyFont="1" applyFill="1" applyBorder="1" applyAlignment="1" applyProtection="1">
      <alignment horizontal="center" vertical="center"/>
      <protection/>
    </xf>
    <xf numFmtId="0" fontId="49" fillId="36" borderId="71" xfId="86" applyNumberFormat="1" applyFont="1" applyFill="1" applyBorder="1" applyAlignment="1" applyProtection="1">
      <alignment horizontal="center" vertical="center"/>
      <protection/>
    </xf>
    <xf numFmtId="0" fontId="49" fillId="36" borderId="72" xfId="86" applyNumberFormat="1" applyFont="1" applyFill="1" applyBorder="1" applyAlignment="1" applyProtection="1">
      <alignment horizontal="center" vertical="center"/>
      <protection/>
    </xf>
    <xf numFmtId="0" fontId="49" fillId="36" borderId="54" xfId="86" applyNumberFormat="1" applyFont="1" applyFill="1" applyBorder="1" applyAlignment="1" applyProtection="1">
      <alignment horizontal="center" vertical="center"/>
      <protection/>
    </xf>
    <xf numFmtId="4" fontId="49" fillId="0" borderId="0" xfId="86" applyNumberFormat="1" applyFont="1" applyFill="1" applyBorder="1" applyAlignment="1" applyProtection="1">
      <alignment horizontal="center" vertical="center"/>
      <protection/>
    </xf>
    <xf numFmtId="3" fontId="49" fillId="36" borderId="37" xfId="86" applyNumberFormat="1" applyFont="1" applyFill="1" applyBorder="1" applyAlignment="1" applyProtection="1">
      <alignment horizontal="center" vertical="center"/>
      <protection/>
    </xf>
    <xf numFmtId="0" fontId="49" fillId="37" borderId="73" xfId="86" applyNumberFormat="1" applyFont="1" applyFill="1" applyBorder="1" applyAlignment="1" applyProtection="1">
      <alignment horizontal="center" vertical="center"/>
      <protection/>
    </xf>
    <xf numFmtId="0" fontId="49" fillId="37" borderId="74" xfId="86" applyNumberFormat="1" applyFont="1" applyFill="1" applyBorder="1" applyAlignment="1" applyProtection="1">
      <alignment horizontal="center" vertical="center"/>
      <protection/>
    </xf>
    <xf numFmtId="3" fontId="49" fillId="37" borderId="16" xfId="86" applyNumberFormat="1" applyFont="1" applyFill="1" applyBorder="1" applyAlignment="1" applyProtection="1">
      <alignment horizontal="center" vertical="center"/>
      <protection/>
    </xf>
    <xf numFmtId="3" fontId="49" fillId="36" borderId="34" xfId="86" applyNumberFormat="1" applyFont="1" applyFill="1" applyBorder="1" applyAlignment="1" applyProtection="1">
      <alignment horizontal="center" vertical="center"/>
      <protection/>
    </xf>
    <xf numFmtId="0" fontId="49" fillId="37" borderId="75" xfId="86" applyNumberFormat="1" applyFont="1" applyFill="1" applyBorder="1" applyAlignment="1" applyProtection="1">
      <alignment horizontal="center" vertical="center"/>
      <protection/>
    </xf>
    <xf numFmtId="4" fontId="49" fillId="36" borderId="18" xfId="86" applyNumberFormat="1" applyFont="1" applyFill="1" applyBorder="1" applyAlignment="1" applyProtection="1">
      <alignment horizontal="center" vertical="center"/>
      <protection/>
    </xf>
    <xf numFmtId="0" fontId="49" fillId="52" borderId="76" xfId="85" applyFont="1" applyFill="1" applyBorder="1" applyAlignment="1">
      <alignment vertical="center"/>
      <protection/>
    </xf>
    <xf numFmtId="4" fontId="50" fillId="0" borderId="0" xfId="85" applyNumberFormat="1" applyFont="1" applyFill="1" applyBorder="1" applyAlignment="1">
      <alignment horizontal="center" vertical="center"/>
      <protection/>
    </xf>
    <xf numFmtId="3" fontId="50" fillId="0" borderId="0" xfId="86" applyNumberFormat="1" applyFont="1" applyFill="1" applyBorder="1" applyAlignment="1" applyProtection="1">
      <alignment horizontal="left" vertical="center"/>
      <protection/>
    </xf>
    <xf numFmtId="0" fontId="50" fillId="37" borderId="76" xfId="85" applyFont="1" applyFill="1" applyBorder="1" applyAlignment="1">
      <alignment horizontal="center" textRotation="90"/>
      <protection/>
    </xf>
    <xf numFmtId="0" fontId="127" fillId="0" borderId="0" xfId="85" applyFont="1" applyFill="1" applyBorder="1" applyAlignment="1">
      <alignment horizontal="center" vertical="center"/>
      <protection/>
    </xf>
    <xf numFmtId="0" fontId="77" fillId="0" borderId="0" xfId="85" applyFont="1" applyFill="1" applyBorder="1" applyAlignment="1">
      <alignment horizontal="center" vertical="top"/>
      <protection/>
    </xf>
    <xf numFmtId="3" fontId="128" fillId="52" borderId="76" xfId="85" applyNumberFormat="1" applyFont="1" applyFill="1" applyBorder="1" applyAlignment="1">
      <alignment horizontal="center" vertical="center"/>
      <protection/>
    </xf>
    <xf numFmtId="3" fontId="128" fillId="52" borderId="2" xfId="85" applyNumberFormat="1" applyFont="1" applyFill="1" applyBorder="1" applyAlignment="1">
      <alignment horizontal="center" vertical="center"/>
      <protection/>
    </xf>
    <xf numFmtId="3" fontId="128" fillId="52" borderId="77" xfId="85" applyNumberFormat="1" applyFont="1" applyFill="1" applyBorder="1" applyAlignment="1">
      <alignment horizontal="center" vertical="center"/>
      <protection/>
    </xf>
    <xf numFmtId="0" fontId="79" fillId="0" borderId="0" xfId="85" applyFont="1" applyFill="1" applyBorder="1" applyAlignment="1">
      <alignment vertical="center"/>
      <protection/>
    </xf>
    <xf numFmtId="3" fontId="77" fillId="36" borderId="0" xfId="86" applyNumberFormat="1" applyFont="1" applyFill="1" applyBorder="1" applyAlignment="1">
      <alignment horizontal="left" vertical="center"/>
      <protection/>
    </xf>
    <xf numFmtId="0" fontId="49" fillId="37" borderId="2" xfId="86" applyNumberFormat="1" applyFont="1" applyFill="1" applyBorder="1" applyAlignment="1" applyProtection="1">
      <alignment horizontal="center" vertical="center"/>
      <protection/>
    </xf>
    <xf numFmtId="3" fontId="129" fillId="53" borderId="78" xfId="86" applyNumberFormat="1" applyFont="1" applyFill="1" applyBorder="1" applyAlignment="1" applyProtection="1">
      <alignment horizontal="center" vertical="center"/>
      <protection/>
    </xf>
    <xf numFmtId="180" fontId="130" fillId="54" borderId="79" xfId="86" applyNumberFormat="1" applyFont="1" applyFill="1" applyBorder="1" applyAlignment="1" applyProtection="1">
      <alignment horizontal="center" vertical="center"/>
      <protection/>
    </xf>
    <xf numFmtId="180" fontId="130" fillId="54" borderId="80" xfId="86" applyNumberFormat="1" applyFont="1" applyFill="1" applyBorder="1" applyAlignment="1" applyProtection="1">
      <alignment horizontal="center" vertical="center"/>
      <protection/>
    </xf>
    <xf numFmtId="180" fontId="130" fillId="54" borderId="81" xfId="86" applyNumberFormat="1" applyFont="1" applyFill="1" applyBorder="1" applyAlignment="1" applyProtection="1">
      <alignment horizontal="center" vertical="center"/>
      <protection/>
    </xf>
    <xf numFmtId="180" fontId="130" fillId="54" borderId="82" xfId="86" applyNumberFormat="1" applyFont="1" applyFill="1" applyBorder="1" applyAlignment="1" applyProtection="1">
      <alignment horizontal="center" vertical="center"/>
      <protection/>
    </xf>
    <xf numFmtId="180" fontId="130" fillId="54" borderId="83" xfId="86" applyNumberFormat="1" applyFont="1" applyFill="1" applyBorder="1" applyAlignment="1" applyProtection="1">
      <alignment horizontal="center" vertical="center"/>
      <protection/>
    </xf>
    <xf numFmtId="180" fontId="130" fillId="54" borderId="84" xfId="86" applyNumberFormat="1" applyFont="1" applyFill="1" applyBorder="1" applyAlignment="1" applyProtection="1">
      <alignment horizontal="center" vertical="center"/>
      <protection/>
    </xf>
    <xf numFmtId="0" fontId="49" fillId="0" borderId="71" xfId="86" applyNumberFormat="1" applyFont="1" applyFill="1" applyBorder="1" applyAlignment="1" applyProtection="1">
      <alignment horizontal="center" vertical="center"/>
      <protection/>
    </xf>
    <xf numFmtId="0" fontId="49" fillId="0" borderId="72" xfId="86" applyNumberFormat="1" applyFont="1" applyFill="1" applyBorder="1" applyAlignment="1" applyProtection="1">
      <alignment horizontal="center" vertical="center"/>
      <protection/>
    </xf>
    <xf numFmtId="0" fontId="49" fillId="0" borderId="54" xfId="86" applyNumberFormat="1" applyFont="1" applyFill="1" applyBorder="1" applyAlignment="1" applyProtection="1">
      <alignment horizontal="center" vertical="center"/>
      <protection/>
    </xf>
    <xf numFmtId="0" fontId="49" fillId="0" borderId="85" xfId="86" applyNumberFormat="1" applyFont="1" applyFill="1" applyBorder="1" applyAlignment="1" applyProtection="1">
      <alignment horizontal="center" vertical="center"/>
      <protection/>
    </xf>
    <xf numFmtId="0" fontId="49" fillId="0" borderId="86" xfId="86" applyNumberFormat="1" applyFont="1" applyFill="1" applyBorder="1" applyAlignment="1" applyProtection="1">
      <alignment horizontal="center" vertical="center"/>
      <protection/>
    </xf>
    <xf numFmtId="0" fontId="49" fillId="0" borderId="18" xfId="85" applyFont="1" applyFill="1" applyBorder="1" applyAlignment="1">
      <alignment vertical="center"/>
      <protection/>
    </xf>
    <xf numFmtId="0" fontId="49" fillId="36" borderId="74" xfId="86" applyNumberFormat="1" applyFont="1" applyFill="1" applyBorder="1" applyAlignment="1" applyProtection="1">
      <alignment horizontal="center" vertical="center"/>
      <protection/>
    </xf>
    <xf numFmtId="0" fontId="49" fillId="36" borderId="73" xfId="86" applyNumberFormat="1" applyFont="1" applyFill="1" applyBorder="1" applyAlignment="1" applyProtection="1">
      <alignment horizontal="center" vertical="center"/>
      <protection/>
    </xf>
    <xf numFmtId="0" fontId="49" fillId="36" borderId="75" xfId="86" applyNumberFormat="1" applyFont="1" applyFill="1" applyBorder="1" applyAlignment="1" applyProtection="1">
      <alignment horizontal="center" vertical="center"/>
      <protection/>
    </xf>
    <xf numFmtId="0" fontId="49" fillId="36" borderId="2" xfId="86" applyNumberFormat="1" applyFont="1" applyFill="1" applyBorder="1" applyAlignment="1" applyProtection="1">
      <alignment horizontal="center" vertical="center"/>
      <protection/>
    </xf>
    <xf numFmtId="3" fontId="128" fillId="52" borderId="2" xfId="86" applyNumberFormat="1" applyFont="1" applyFill="1" applyBorder="1" applyAlignment="1" applyProtection="1">
      <alignment horizontal="center" vertical="center"/>
      <protection/>
    </xf>
    <xf numFmtId="3" fontId="129" fillId="53" borderId="87" xfId="86" applyNumberFormat="1" applyFont="1" applyFill="1" applyBorder="1" applyAlignment="1" applyProtection="1">
      <alignment horizontal="center" vertical="center"/>
      <protection/>
    </xf>
    <xf numFmtId="3" fontId="129" fillId="53" borderId="88" xfId="86" applyNumberFormat="1" applyFont="1" applyFill="1" applyBorder="1" applyAlignment="1" applyProtection="1">
      <alignment horizontal="center" vertical="center"/>
      <protection/>
    </xf>
    <xf numFmtId="3" fontId="49" fillId="36" borderId="67" xfId="86" applyNumberFormat="1" applyFont="1" applyFill="1" applyBorder="1" applyAlignment="1" applyProtection="1">
      <alignment horizontal="center" vertical="center"/>
      <protection/>
    </xf>
    <xf numFmtId="3" fontId="49" fillId="36" borderId="53" xfId="86" applyNumberFormat="1" applyFont="1" applyFill="1" applyBorder="1" applyAlignment="1" applyProtection="1">
      <alignment horizontal="center" vertical="center"/>
      <protection/>
    </xf>
    <xf numFmtId="0" fontId="131" fillId="36" borderId="0" xfId="85" applyFont="1" applyFill="1" applyBorder="1" applyAlignment="1">
      <alignment vertical="center"/>
      <protection/>
    </xf>
    <xf numFmtId="0" fontId="49" fillId="0" borderId="85" xfId="86" applyNumberFormat="1" applyFont="1" applyFill="1" applyBorder="1" applyAlignment="1" applyProtection="1">
      <alignment vertical="center"/>
      <protection/>
    </xf>
    <xf numFmtId="0" fontId="49" fillId="36" borderId="85" xfId="86" applyNumberFormat="1" applyFont="1" applyFill="1" applyBorder="1" applyAlignment="1" applyProtection="1">
      <alignment horizontal="center" vertical="center"/>
      <protection/>
    </xf>
    <xf numFmtId="0" fontId="49" fillId="0" borderId="43" xfId="86" applyNumberFormat="1" applyFont="1" applyFill="1" applyBorder="1" applyAlignment="1" applyProtection="1">
      <alignment vertical="center"/>
      <protection/>
    </xf>
    <xf numFmtId="0" fontId="83" fillId="37" borderId="70" xfId="85" applyFont="1" applyFill="1" applyBorder="1" applyAlignment="1">
      <alignment vertical="center" textRotation="90" wrapText="1"/>
      <protection/>
    </xf>
    <xf numFmtId="0" fontId="49" fillId="0" borderId="89" xfId="86" applyNumberFormat="1" applyFont="1" applyFill="1" applyBorder="1" applyAlignment="1" applyProtection="1">
      <alignment horizontal="center" vertical="center"/>
      <protection/>
    </xf>
    <xf numFmtId="0" fontId="49" fillId="0" borderId="90" xfId="86" applyNumberFormat="1" applyFont="1" applyFill="1" applyBorder="1" applyAlignment="1" applyProtection="1">
      <alignment horizontal="center" vertical="center"/>
      <protection/>
    </xf>
    <xf numFmtId="3" fontId="49" fillId="36" borderId="35" xfId="86" applyNumberFormat="1" applyFont="1" applyFill="1" applyBorder="1" applyAlignment="1" applyProtection="1">
      <alignment horizontal="center" vertical="center"/>
      <protection/>
    </xf>
    <xf numFmtId="0" fontId="49" fillId="0" borderId="91" xfId="86" applyNumberFormat="1" applyFont="1" applyFill="1" applyBorder="1" applyAlignment="1" applyProtection="1">
      <alignment horizontal="center" vertical="center"/>
      <protection/>
    </xf>
    <xf numFmtId="0" fontId="49" fillId="0" borderId="92" xfId="86" applyNumberFormat="1" applyFont="1" applyFill="1" applyBorder="1" applyAlignment="1" applyProtection="1">
      <alignment horizontal="center" vertical="center"/>
      <protection/>
    </xf>
    <xf numFmtId="0" fontId="49" fillId="0" borderId="93" xfId="86" applyNumberFormat="1" applyFont="1" applyFill="1" applyBorder="1" applyAlignment="1" applyProtection="1">
      <alignment horizontal="center" vertical="center"/>
      <protection/>
    </xf>
    <xf numFmtId="0" fontId="49" fillId="0" borderId="94" xfId="86" applyNumberFormat="1" applyFont="1" applyFill="1" applyBorder="1" applyAlignment="1" applyProtection="1">
      <alignment horizontal="center" vertical="center"/>
      <protection/>
    </xf>
    <xf numFmtId="0" fontId="49" fillId="0" borderId="36" xfId="86" applyNumberFormat="1" applyFont="1" applyFill="1" applyBorder="1" applyAlignment="1" applyProtection="1">
      <alignment horizontal="center" vertical="center"/>
      <protection/>
    </xf>
    <xf numFmtId="0" fontId="50" fillId="0" borderId="36" xfId="86" applyNumberFormat="1" applyFont="1" applyFill="1" applyBorder="1" applyAlignment="1" applyProtection="1">
      <alignment horizontal="center" vertical="center"/>
      <protection/>
    </xf>
    <xf numFmtId="0" fontId="49" fillId="0" borderId="95" xfId="86" applyNumberFormat="1" applyFont="1" applyFill="1" applyBorder="1" applyAlignment="1" applyProtection="1">
      <alignment vertical="center"/>
      <protection/>
    </xf>
    <xf numFmtId="0" fontId="49" fillId="0" borderId="72" xfId="86" applyNumberFormat="1" applyFont="1" applyFill="1" applyBorder="1" applyAlignment="1" applyProtection="1">
      <alignment vertical="center"/>
      <protection/>
    </xf>
    <xf numFmtId="0" fontId="49" fillId="0" borderId="71" xfId="86" applyNumberFormat="1" applyFont="1" applyFill="1" applyBorder="1" applyAlignment="1" applyProtection="1">
      <alignment vertical="center"/>
      <protection/>
    </xf>
    <xf numFmtId="0" fontId="49" fillId="0" borderId="54" xfId="86" applyNumberFormat="1" applyFont="1" applyFill="1" applyBorder="1" applyAlignment="1" applyProtection="1">
      <alignment vertical="center"/>
      <protection/>
    </xf>
    <xf numFmtId="0" fontId="49" fillId="0" borderId="63" xfId="86" applyNumberFormat="1" applyFont="1" applyFill="1" applyBorder="1" applyAlignment="1" applyProtection="1">
      <alignment vertical="center"/>
      <protection/>
    </xf>
    <xf numFmtId="3" fontId="49" fillId="0" borderId="0" xfId="85" applyNumberFormat="1" applyFont="1" applyFill="1" applyBorder="1" applyAlignment="1">
      <alignment/>
      <protection/>
    </xf>
    <xf numFmtId="3" fontId="49" fillId="36" borderId="39" xfId="86" applyNumberFormat="1" applyFont="1" applyFill="1" applyBorder="1" applyAlignment="1" applyProtection="1">
      <alignment horizontal="center" vertical="center"/>
      <protection/>
    </xf>
    <xf numFmtId="3" fontId="49" fillId="36" borderId="96" xfId="86" applyNumberFormat="1" applyFont="1" applyFill="1" applyBorder="1" applyAlignment="1" applyProtection="1">
      <alignment horizontal="center" vertical="center"/>
      <protection/>
    </xf>
    <xf numFmtId="3" fontId="49" fillId="36" borderId="40" xfId="86" applyNumberFormat="1" applyFont="1" applyFill="1" applyBorder="1" applyAlignment="1" applyProtection="1">
      <alignment horizontal="center" vertical="center"/>
      <protection/>
    </xf>
    <xf numFmtId="3" fontId="49" fillId="36" borderId="68" xfId="86" applyNumberFormat="1" applyFont="1" applyFill="1" applyBorder="1" applyAlignment="1" applyProtection="1">
      <alignment horizontal="center" vertical="center"/>
      <protection/>
    </xf>
    <xf numFmtId="3" fontId="49" fillId="36" borderId="97" xfId="86" applyNumberFormat="1" applyFont="1" applyFill="1" applyBorder="1" applyAlignment="1" applyProtection="1">
      <alignment horizontal="center" vertical="center"/>
      <protection/>
    </xf>
    <xf numFmtId="3" fontId="49" fillId="36" borderId="98" xfId="86" applyNumberFormat="1" applyFont="1" applyFill="1" applyBorder="1" applyAlignment="1" applyProtection="1">
      <alignment horizontal="center" vertical="center"/>
      <protection/>
    </xf>
    <xf numFmtId="3" fontId="49" fillId="36" borderId="99" xfId="86" applyNumberFormat="1" applyFont="1" applyFill="1" applyBorder="1" applyAlignment="1" applyProtection="1">
      <alignment horizontal="center" vertical="center"/>
      <protection/>
    </xf>
    <xf numFmtId="3" fontId="49" fillId="37" borderId="100" xfId="86" applyNumberFormat="1" applyFont="1" applyFill="1" applyBorder="1" applyAlignment="1" applyProtection="1">
      <alignment horizontal="center" vertical="center"/>
      <protection/>
    </xf>
    <xf numFmtId="3" fontId="49" fillId="36" borderId="101" xfId="86" applyNumberFormat="1" applyFont="1" applyFill="1" applyBorder="1" applyAlignment="1" applyProtection="1">
      <alignment horizontal="center" vertical="center"/>
      <protection/>
    </xf>
    <xf numFmtId="3" fontId="49" fillId="36" borderId="102" xfId="86" applyNumberFormat="1" applyFont="1" applyFill="1" applyBorder="1" applyAlignment="1" applyProtection="1">
      <alignment horizontal="center" vertical="center"/>
      <protection/>
    </xf>
    <xf numFmtId="3" fontId="49" fillId="36" borderId="103" xfId="86" applyNumberFormat="1" applyFont="1" applyFill="1" applyBorder="1" applyAlignment="1" applyProtection="1">
      <alignment horizontal="center" vertical="center"/>
      <protection/>
    </xf>
    <xf numFmtId="2" fontId="49" fillId="36" borderId="102" xfId="86" applyNumberFormat="1" applyFont="1" applyFill="1" applyBorder="1" applyAlignment="1" applyProtection="1">
      <alignment horizontal="center" vertical="center"/>
      <protection/>
    </xf>
    <xf numFmtId="0" fontId="49" fillId="0" borderId="0" xfId="86" applyFont="1" applyFill="1" applyBorder="1" applyAlignment="1" applyProtection="1">
      <alignment horizontal="center" vertical="center"/>
      <protection/>
    </xf>
    <xf numFmtId="0" fontId="50" fillId="37" borderId="2" xfId="86" applyNumberFormat="1" applyFont="1" applyFill="1" applyBorder="1" applyAlignment="1" applyProtection="1">
      <alignment horizontal="center" vertical="center"/>
      <protection/>
    </xf>
    <xf numFmtId="0" fontId="50" fillId="37" borderId="77" xfId="86" applyNumberFormat="1" applyFont="1" applyFill="1" applyBorder="1" applyAlignment="1" applyProtection="1">
      <alignment horizontal="center" vertical="center"/>
      <protection/>
    </xf>
    <xf numFmtId="3" fontId="49" fillId="0" borderId="0" xfId="86" applyNumberFormat="1" applyFont="1" applyFill="1" applyBorder="1" applyAlignment="1">
      <alignment horizontal="center"/>
      <protection/>
    </xf>
    <xf numFmtId="3" fontId="49" fillId="0" borderId="0" xfId="86" applyNumberFormat="1" applyFont="1" applyFill="1" applyAlignment="1">
      <alignment horizontal="center"/>
      <protection/>
    </xf>
    <xf numFmtId="0" fontId="49" fillId="36" borderId="0" xfId="86" applyNumberFormat="1" applyFont="1" applyFill="1" applyBorder="1" applyAlignment="1" applyProtection="1">
      <alignment horizontal="center" vertical="center"/>
      <protection/>
    </xf>
    <xf numFmtId="0" fontId="49" fillId="36" borderId="18" xfId="86" applyNumberFormat="1" applyFont="1" applyFill="1" applyBorder="1" applyAlignment="1" applyProtection="1">
      <alignment horizontal="center" vertical="center"/>
      <protection/>
    </xf>
    <xf numFmtId="0" fontId="49" fillId="36" borderId="26" xfId="86" applyNumberFormat="1" applyFont="1" applyFill="1" applyBorder="1" applyAlignment="1" applyProtection="1">
      <alignment horizontal="center" vertical="center"/>
      <protection/>
    </xf>
    <xf numFmtId="187" fontId="50" fillId="0" borderId="0" xfId="50" applyNumberFormat="1" applyFont="1" applyFill="1" applyBorder="1" applyAlignment="1">
      <alignment vertical="center"/>
    </xf>
    <xf numFmtId="3" fontId="49" fillId="36" borderId="104" xfId="86" applyNumberFormat="1" applyFont="1" applyFill="1" applyBorder="1" applyAlignment="1" applyProtection="1">
      <alignment horizontal="center" vertical="center"/>
      <protection/>
    </xf>
    <xf numFmtId="0" fontId="49" fillId="36" borderId="63" xfId="86" applyNumberFormat="1" applyFont="1" applyFill="1" applyBorder="1" applyAlignment="1" applyProtection="1">
      <alignment vertical="center"/>
      <protection/>
    </xf>
    <xf numFmtId="0" fontId="49" fillId="36" borderId="43" xfId="86" applyNumberFormat="1" applyFont="1" applyFill="1" applyBorder="1" applyAlignment="1" applyProtection="1">
      <alignment vertical="center"/>
      <protection/>
    </xf>
    <xf numFmtId="0" fontId="49" fillId="0" borderId="92" xfId="86" applyNumberFormat="1" applyFont="1" applyFill="1" applyBorder="1" applyAlignment="1" applyProtection="1">
      <alignment horizontal="center" vertical="center"/>
      <protection/>
    </xf>
    <xf numFmtId="0" fontId="49" fillId="0" borderId="57" xfId="86" applyNumberFormat="1" applyFont="1" applyFill="1" applyBorder="1" applyAlignment="1" applyProtection="1">
      <alignment vertical="center"/>
      <protection/>
    </xf>
    <xf numFmtId="0" fontId="49" fillId="12" borderId="85" xfId="86" applyNumberFormat="1" applyFont="1" applyFill="1" applyBorder="1" applyAlignment="1" applyProtection="1">
      <alignment horizontal="center" vertical="center"/>
      <protection/>
    </xf>
    <xf numFmtId="0" fontId="49" fillId="12" borderId="54" xfId="86" applyNumberFormat="1" applyFont="1" applyFill="1" applyBorder="1" applyAlignment="1" applyProtection="1">
      <alignment horizontal="center" vertical="center"/>
      <protection/>
    </xf>
    <xf numFmtId="0" fontId="49" fillId="0" borderId="57" xfId="86" applyNumberFormat="1" applyFont="1" applyFill="1" applyBorder="1" applyAlignment="1" applyProtection="1">
      <alignment horizontal="center" vertical="center"/>
      <protection/>
    </xf>
    <xf numFmtId="0" fontId="49" fillId="0" borderId="105" xfId="86" applyNumberFormat="1" applyFont="1" applyFill="1" applyBorder="1" applyAlignment="1" applyProtection="1">
      <alignment horizontal="center" vertical="center"/>
      <protection/>
    </xf>
    <xf numFmtId="0" fontId="49" fillId="0" borderId="106" xfId="86" applyNumberFormat="1" applyFont="1" applyFill="1" applyBorder="1" applyAlignment="1" applyProtection="1">
      <alignment horizontal="center" vertical="center"/>
      <protection/>
    </xf>
    <xf numFmtId="0" fontId="49" fillId="0" borderId="107" xfId="86" applyNumberFormat="1" applyFont="1" applyFill="1" applyBorder="1" applyAlignment="1" applyProtection="1">
      <alignment horizontal="center" vertical="center"/>
      <protection/>
    </xf>
    <xf numFmtId="0" fontId="49" fillId="0" borderId="108" xfId="86" applyNumberFormat="1" applyFont="1" applyFill="1" applyBorder="1" applyAlignment="1" applyProtection="1">
      <alignment horizontal="center" vertical="center"/>
      <protection/>
    </xf>
    <xf numFmtId="0" fontId="49" fillId="0" borderId="109" xfId="86" applyNumberFormat="1" applyFont="1" applyFill="1" applyBorder="1" applyAlignment="1" applyProtection="1">
      <alignment horizontal="center" vertical="center"/>
      <protection/>
    </xf>
    <xf numFmtId="0" fontId="49" fillId="12" borderId="72" xfId="86" applyNumberFormat="1" applyFont="1" applyFill="1" applyBorder="1" applyAlignment="1" applyProtection="1">
      <alignment horizontal="center" vertical="center"/>
      <protection/>
    </xf>
    <xf numFmtId="0" fontId="49" fillId="37" borderId="77" xfId="86" applyNumberFormat="1" applyFont="1" applyFill="1" applyBorder="1" applyAlignment="1" applyProtection="1">
      <alignment horizontal="center" vertical="center"/>
      <protection/>
    </xf>
    <xf numFmtId="0" fontId="49" fillId="36" borderId="77" xfId="86" applyNumberFormat="1" applyFont="1" applyFill="1" applyBorder="1" applyAlignment="1" applyProtection="1">
      <alignment horizontal="center" vertical="center"/>
      <protection/>
    </xf>
    <xf numFmtId="0" fontId="49" fillId="0" borderId="63" xfId="86" applyNumberFormat="1" applyFont="1" applyFill="1" applyBorder="1" applyAlignment="1" applyProtection="1">
      <alignment horizontal="center" vertical="center"/>
      <protection/>
    </xf>
    <xf numFmtId="0" fontId="49" fillId="0" borderId="43" xfId="86" applyNumberFormat="1" applyFont="1" applyFill="1" applyBorder="1" applyAlignment="1" applyProtection="1">
      <alignment horizontal="center" vertical="center"/>
      <protection/>
    </xf>
    <xf numFmtId="0" fontId="49" fillId="0" borderId="95" xfId="86" applyNumberFormat="1" applyFont="1" applyFill="1" applyBorder="1" applyAlignment="1" applyProtection="1">
      <alignment horizontal="center" vertical="center"/>
      <protection/>
    </xf>
    <xf numFmtId="0" fontId="49" fillId="0" borderId="110" xfId="86" applyNumberFormat="1" applyFont="1" applyFill="1" applyBorder="1" applyAlignment="1" applyProtection="1">
      <alignment horizontal="center" vertical="center"/>
      <protection/>
    </xf>
    <xf numFmtId="0" fontId="49" fillId="36" borderId="85" xfId="86" applyNumberFormat="1" applyFont="1" applyFill="1" applyBorder="1" applyAlignment="1" applyProtection="1">
      <alignment horizontal="center" vertical="center"/>
      <protection/>
    </xf>
    <xf numFmtId="0" fontId="49" fillId="36" borderId="95" xfId="86" applyNumberFormat="1" applyFont="1" applyFill="1" applyBorder="1" applyAlignment="1" applyProtection="1">
      <alignment horizontal="center" vertical="center"/>
      <protection/>
    </xf>
    <xf numFmtId="0" fontId="49" fillId="36" borderId="43" xfId="86" applyNumberFormat="1" applyFont="1" applyFill="1" applyBorder="1" applyAlignment="1" applyProtection="1">
      <alignment horizontal="center" vertical="center"/>
      <protection/>
    </xf>
    <xf numFmtId="3" fontId="129" fillId="53" borderId="111" xfId="86" applyNumberFormat="1" applyFont="1" applyFill="1" applyBorder="1" applyAlignment="1" applyProtection="1">
      <alignment horizontal="center" vertical="center"/>
      <protection/>
    </xf>
    <xf numFmtId="180" fontId="130" fillId="54" borderId="112" xfId="86" applyNumberFormat="1" applyFont="1" applyFill="1" applyBorder="1" applyAlignment="1" applyProtection="1">
      <alignment horizontal="center" vertical="center"/>
      <protection/>
    </xf>
    <xf numFmtId="180" fontId="130" fillId="54" borderId="113" xfId="86" applyNumberFormat="1" applyFont="1" applyFill="1" applyBorder="1" applyAlignment="1" applyProtection="1">
      <alignment horizontal="center" vertical="center"/>
      <protection/>
    </xf>
    <xf numFmtId="0" fontId="49" fillId="0" borderId="114" xfId="86" applyNumberFormat="1" applyFont="1" applyFill="1" applyBorder="1" applyAlignment="1" applyProtection="1">
      <alignment horizontal="center" vertical="center"/>
      <protection/>
    </xf>
    <xf numFmtId="0" fontId="49" fillId="37" borderId="115" xfId="86" applyNumberFormat="1" applyFont="1" applyFill="1" applyBorder="1" applyAlignment="1" applyProtection="1">
      <alignment horizontal="center" vertical="center"/>
      <protection/>
    </xf>
    <xf numFmtId="0" fontId="49" fillId="37" borderId="116" xfId="86" applyNumberFormat="1" applyFont="1" applyFill="1" applyBorder="1" applyAlignment="1" applyProtection="1">
      <alignment horizontal="center" vertical="center"/>
      <protection/>
    </xf>
    <xf numFmtId="0" fontId="49" fillId="36" borderId="114" xfId="86" applyNumberFormat="1" applyFont="1" applyFill="1" applyBorder="1" applyAlignment="1" applyProtection="1">
      <alignment horizontal="center" vertical="center"/>
      <protection/>
    </xf>
    <xf numFmtId="0" fontId="49" fillId="36" borderId="116" xfId="86" applyNumberFormat="1" applyFont="1" applyFill="1" applyBorder="1" applyAlignment="1" applyProtection="1">
      <alignment horizontal="center" vertical="center"/>
      <protection/>
    </xf>
    <xf numFmtId="0" fontId="49" fillId="36" borderId="115" xfId="86" applyNumberFormat="1" applyFont="1" applyFill="1" applyBorder="1" applyAlignment="1" applyProtection="1">
      <alignment horizontal="center" vertical="center"/>
      <protection/>
    </xf>
    <xf numFmtId="3" fontId="129" fillId="53" borderId="117" xfId="86" applyNumberFormat="1" applyFont="1" applyFill="1" applyBorder="1" applyAlignment="1" applyProtection="1">
      <alignment horizontal="center" vertical="center"/>
      <protection/>
    </xf>
    <xf numFmtId="180" fontId="130" fillId="54" borderId="118" xfId="86" applyNumberFormat="1" applyFont="1" applyFill="1" applyBorder="1" applyAlignment="1" applyProtection="1">
      <alignment horizontal="center" vertical="center"/>
      <protection/>
    </xf>
    <xf numFmtId="180" fontId="130" fillId="54" borderId="119" xfId="86" applyNumberFormat="1" applyFont="1" applyFill="1" applyBorder="1" applyAlignment="1" applyProtection="1">
      <alignment horizontal="center" vertical="center"/>
      <protection/>
    </xf>
    <xf numFmtId="0" fontId="49" fillId="0" borderId="120" xfId="86" applyNumberFormat="1" applyFont="1" applyFill="1" applyBorder="1" applyAlignment="1" applyProtection="1">
      <alignment horizontal="center" vertical="center"/>
      <protection/>
    </xf>
    <xf numFmtId="0" fontId="49" fillId="0" borderId="121" xfId="86" applyNumberFormat="1" applyFont="1" applyFill="1" applyBorder="1" applyAlignment="1" applyProtection="1">
      <alignment horizontal="center" vertical="center"/>
      <protection/>
    </xf>
    <xf numFmtId="0" fontId="49" fillId="36" borderId="121" xfId="86" applyNumberFormat="1" applyFont="1" applyFill="1" applyBorder="1" applyAlignment="1" applyProtection="1">
      <alignment horizontal="center" vertical="center"/>
      <protection/>
    </xf>
    <xf numFmtId="0" fontId="49" fillId="36" borderId="122" xfId="86" applyNumberFormat="1" applyFont="1" applyFill="1" applyBorder="1" applyAlignment="1" applyProtection="1">
      <alignment horizontal="center" vertical="center"/>
      <protection/>
    </xf>
    <xf numFmtId="0" fontId="49" fillId="0" borderId="123" xfId="86" applyNumberFormat="1" applyFont="1" applyFill="1" applyBorder="1" applyAlignment="1" applyProtection="1">
      <alignment horizontal="center" vertical="center"/>
      <protection/>
    </xf>
    <xf numFmtId="0" fontId="49" fillId="0" borderId="124" xfId="86" applyNumberFormat="1" applyFont="1" applyFill="1" applyBorder="1" applyAlignment="1" applyProtection="1">
      <alignment horizontal="center" vertical="center"/>
      <protection/>
    </xf>
    <xf numFmtId="0" fontId="49" fillId="0" borderId="125" xfId="86" applyNumberFormat="1" applyFont="1" applyFill="1" applyBorder="1" applyAlignment="1" applyProtection="1">
      <alignment horizontal="center" vertical="center"/>
      <protection/>
    </xf>
    <xf numFmtId="0" fontId="49" fillId="0" borderId="126" xfId="86" applyNumberFormat="1" applyFont="1" applyFill="1" applyBorder="1" applyAlignment="1" applyProtection="1">
      <alignment horizontal="center" vertical="center"/>
      <protection/>
    </xf>
    <xf numFmtId="0" fontId="49" fillId="36" borderId="123" xfId="86" applyNumberFormat="1" applyFont="1" applyFill="1" applyBorder="1" applyAlignment="1" applyProtection="1">
      <alignment horizontal="center" vertical="center"/>
      <protection/>
    </xf>
    <xf numFmtId="0" fontId="49" fillId="36" borderId="124" xfId="86" applyNumberFormat="1" applyFont="1" applyFill="1" applyBorder="1" applyAlignment="1" applyProtection="1">
      <alignment horizontal="center" vertical="center"/>
      <protection/>
    </xf>
    <xf numFmtId="0" fontId="49" fillId="0" borderId="58" xfId="86" applyNumberFormat="1" applyFont="1" applyFill="1" applyBorder="1" applyAlignment="1" applyProtection="1">
      <alignment horizontal="center" vertical="center"/>
      <protection/>
    </xf>
    <xf numFmtId="0" fontId="49" fillId="36" borderId="125" xfId="86" applyNumberFormat="1" applyFont="1" applyFill="1" applyBorder="1" applyAlignment="1" applyProtection="1">
      <alignment horizontal="center" vertical="center"/>
      <protection/>
    </xf>
    <xf numFmtId="0" fontId="49" fillId="36" borderId="108" xfId="86" applyNumberFormat="1" applyFont="1" applyFill="1" applyBorder="1" applyAlignment="1" applyProtection="1">
      <alignment horizontal="center" vertical="center"/>
      <protection/>
    </xf>
    <xf numFmtId="0" fontId="49" fillId="36" borderId="126" xfId="86" applyNumberFormat="1" applyFont="1" applyFill="1" applyBorder="1" applyAlignment="1" applyProtection="1">
      <alignment horizontal="center" vertical="center"/>
      <protection/>
    </xf>
    <xf numFmtId="0" fontId="49" fillId="0" borderId="127" xfId="86" applyNumberFormat="1" applyFont="1" applyFill="1" applyBorder="1" applyAlignment="1" applyProtection="1">
      <alignment horizontal="center" vertical="center"/>
      <protection/>
    </xf>
    <xf numFmtId="0" fontId="49" fillId="0" borderId="128" xfId="86" applyNumberFormat="1" applyFont="1" applyFill="1" applyBorder="1" applyAlignment="1" applyProtection="1">
      <alignment horizontal="center" vertical="center"/>
      <protection/>
    </xf>
    <xf numFmtId="0" fontId="49" fillId="36" borderId="85" xfId="86" applyNumberFormat="1" applyFont="1" applyFill="1" applyBorder="1" applyAlignment="1" applyProtection="1">
      <alignment vertical="center"/>
      <protection/>
    </xf>
    <xf numFmtId="0" fontId="49" fillId="36" borderId="95" xfId="86" applyNumberFormat="1" applyFont="1" applyFill="1" applyBorder="1" applyAlignment="1" applyProtection="1">
      <alignment vertical="center"/>
      <protection/>
    </xf>
    <xf numFmtId="0" fontId="49" fillId="36" borderId="129" xfId="86" applyNumberFormat="1" applyFont="1" applyFill="1" applyBorder="1" applyAlignment="1" applyProtection="1">
      <alignment horizontal="center" vertical="center"/>
      <protection/>
    </xf>
    <xf numFmtId="0" fontId="49" fillId="0" borderId="130" xfId="86" applyNumberFormat="1" applyFont="1" applyFill="1" applyBorder="1" applyAlignment="1" applyProtection="1">
      <alignment horizontal="center" vertical="center"/>
      <protection/>
    </xf>
    <xf numFmtId="0" fontId="49" fillId="0" borderId="131" xfId="86" applyNumberFormat="1" applyFont="1" applyFill="1" applyBorder="1" applyAlignment="1" applyProtection="1">
      <alignment horizontal="center" vertical="center"/>
      <protection/>
    </xf>
    <xf numFmtId="0" fontId="49" fillId="0" borderId="0" xfId="86" applyNumberFormat="1" applyFont="1" applyFill="1" applyBorder="1" applyAlignment="1" applyProtection="1">
      <alignment horizontal="center" vertical="center"/>
      <protection/>
    </xf>
    <xf numFmtId="0" fontId="49" fillId="0" borderId="132" xfId="86" applyNumberFormat="1" applyFont="1" applyFill="1" applyBorder="1" applyAlignment="1" applyProtection="1">
      <alignment horizontal="center" vertical="center"/>
      <protection/>
    </xf>
    <xf numFmtId="0" fontId="49" fillId="0" borderId="133" xfId="86" applyNumberFormat="1" applyFont="1" applyFill="1" applyBorder="1" applyAlignment="1" applyProtection="1">
      <alignment horizontal="center" vertical="center"/>
      <protection/>
    </xf>
    <xf numFmtId="0" fontId="49" fillId="0" borderId="134" xfId="86" applyNumberFormat="1" applyFont="1" applyFill="1" applyBorder="1" applyAlignment="1" applyProtection="1">
      <alignment horizontal="center" vertical="center"/>
      <protection/>
    </xf>
    <xf numFmtId="3" fontId="49" fillId="36" borderId="135" xfId="86" applyNumberFormat="1" applyFont="1" applyFill="1" applyBorder="1" applyAlignment="1" applyProtection="1">
      <alignment horizontal="center" vertical="center"/>
      <protection/>
    </xf>
    <xf numFmtId="3" fontId="49" fillId="36" borderId="44" xfId="86" applyNumberFormat="1" applyFont="1" applyFill="1" applyBorder="1" applyAlignment="1" applyProtection="1">
      <alignment horizontal="center" vertical="center"/>
      <protection/>
    </xf>
    <xf numFmtId="0" fontId="49" fillId="0" borderId="62" xfId="86" applyNumberFormat="1" applyFont="1" applyFill="1" applyBorder="1" applyAlignment="1" applyProtection="1">
      <alignment horizontal="center" vertical="center"/>
      <protection/>
    </xf>
    <xf numFmtId="0" fontId="49" fillId="0" borderId="11" xfId="86" applyNumberFormat="1" applyFont="1" applyFill="1" applyBorder="1" applyAlignment="1" applyProtection="1">
      <alignment horizontal="center" vertical="center"/>
      <protection/>
    </xf>
    <xf numFmtId="3" fontId="49" fillId="37" borderId="136" xfId="86" applyNumberFormat="1" applyFont="1" applyFill="1" applyBorder="1" applyAlignment="1" applyProtection="1">
      <alignment horizontal="center" vertical="center"/>
      <protection/>
    </xf>
    <xf numFmtId="3" fontId="49" fillId="37" borderId="137" xfId="86" applyNumberFormat="1" applyFont="1" applyFill="1" applyBorder="1" applyAlignment="1" applyProtection="1">
      <alignment horizontal="center" vertical="center"/>
      <protection/>
    </xf>
    <xf numFmtId="3" fontId="49" fillId="37" borderId="48" xfId="86" applyNumberFormat="1" applyFont="1" applyFill="1" applyBorder="1" applyAlignment="1" applyProtection="1">
      <alignment horizontal="center" vertical="center"/>
      <protection/>
    </xf>
    <xf numFmtId="0" fontId="49" fillId="0" borderId="138" xfId="86" applyNumberFormat="1" applyFont="1" applyFill="1" applyBorder="1" applyAlignment="1" applyProtection="1">
      <alignment horizontal="center" vertical="center"/>
      <protection/>
    </xf>
    <xf numFmtId="0" fontId="49" fillId="0" borderId="105" xfId="86" applyNumberFormat="1" applyFont="1" applyFill="1" applyBorder="1" applyAlignment="1" applyProtection="1">
      <alignment vertical="center"/>
      <protection/>
    </xf>
    <xf numFmtId="0" fontId="49" fillId="0" borderId="139" xfId="86" applyNumberFormat="1" applyFont="1" applyFill="1" applyBorder="1" applyAlignment="1" applyProtection="1">
      <alignment horizontal="center" vertical="center"/>
      <protection/>
    </xf>
    <xf numFmtId="0" fontId="49" fillId="0" borderId="140" xfId="86" applyNumberFormat="1" applyFont="1" applyFill="1" applyBorder="1" applyAlignment="1" applyProtection="1">
      <alignment horizontal="center" vertical="center"/>
      <protection/>
    </xf>
    <xf numFmtId="0" fontId="49" fillId="0" borderId="18" xfId="86" applyNumberFormat="1" applyFont="1" applyFill="1" applyBorder="1" applyAlignment="1" applyProtection="1">
      <alignment horizontal="center" vertical="center"/>
      <protection/>
    </xf>
    <xf numFmtId="0" fontId="49" fillId="0" borderId="141" xfId="86" applyNumberFormat="1" applyFont="1" applyFill="1" applyBorder="1" applyAlignment="1" applyProtection="1">
      <alignment horizontal="center" vertical="center"/>
      <protection/>
    </xf>
    <xf numFmtId="0" fontId="49" fillId="0" borderId="18" xfId="86" applyNumberFormat="1" applyFont="1" applyFill="1" applyBorder="1" applyAlignment="1" applyProtection="1">
      <alignment vertical="center"/>
      <protection/>
    </xf>
    <xf numFmtId="0" fontId="49" fillId="0" borderId="142" xfId="86" applyNumberFormat="1" applyFont="1" applyFill="1" applyBorder="1" applyAlignment="1" applyProtection="1">
      <alignment horizontal="center" vertical="center"/>
      <protection/>
    </xf>
    <xf numFmtId="0" fontId="49" fillId="0" borderId="74" xfId="86" applyNumberFormat="1" applyFont="1" applyFill="1" applyBorder="1" applyAlignment="1" applyProtection="1">
      <alignment horizontal="center" vertical="center"/>
      <protection/>
    </xf>
    <xf numFmtId="0" fontId="49" fillId="0" borderId="2" xfId="86" applyNumberFormat="1" applyFont="1" applyFill="1" applyBorder="1" applyAlignment="1" applyProtection="1">
      <alignment horizontal="center" vertical="center"/>
      <protection/>
    </xf>
    <xf numFmtId="0" fontId="49" fillId="0" borderId="116" xfId="86" applyNumberFormat="1" applyFont="1" applyFill="1" applyBorder="1" applyAlignment="1" applyProtection="1">
      <alignment horizontal="center" vertical="center"/>
      <protection/>
    </xf>
    <xf numFmtId="0" fontId="49" fillId="0" borderId="143" xfId="86" applyNumberFormat="1" applyFont="1" applyFill="1" applyBorder="1" applyAlignment="1" applyProtection="1">
      <alignment horizontal="center" vertical="center"/>
      <protection/>
    </xf>
    <xf numFmtId="0" fontId="49" fillId="0" borderId="11" xfId="86" applyNumberFormat="1" applyFont="1" applyFill="1" applyBorder="1" applyAlignment="1" applyProtection="1">
      <alignment vertical="center"/>
      <protection/>
    </xf>
    <xf numFmtId="0" fontId="49" fillId="36" borderId="130" xfId="86" applyNumberFormat="1" applyFont="1" applyFill="1" applyBorder="1" applyAlignment="1" applyProtection="1">
      <alignment horizontal="center" vertical="center"/>
      <protection/>
    </xf>
    <xf numFmtId="0" fontId="49" fillId="36" borderId="131" xfId="86" applyNumberFormat="1" applyFont="1" applyFill="1" applyBorder="1" applyAlignment="1" applyProtection="1">
      <alignment horizontal="center" vertical="center"/>
      <protection/>
    </xf>
    <xf numFmtId="0" fontId="49" fillId="36" borderId="132" xfId="86" applyNumberFormat="1" applyFont="1" applyFill="1" applyBorder="1" applyAlignment="1" applyProtection="1">
      <alignment horizontal="center" vertical="center"/>
      <protection/>
    </xf>
    <xf numFmtId="0" fontId="49" fillId="36" borderId="133" xfId="86" applyNumberFormat="1" applyFont="1" applyFill="1" applyBorder="1" applyAlignment="1" applyProtection="1">
      <alignment horizontal="center" vertical="center"/>
      <protection/>
    </xf>
    <xf numFmtId="0" fontId="49" fillId="36" borderId="134" xfId="86" applyNumberFormat="1" applyFont="1" applyFill="1" applyBorder="1" applyAlignment="1" applyProtection="1">
      <alignment horizontal="center" vertical="center"/>
      <protection/>
    </xf>
    <xf numFmtId="0" fontId="49" fillId="36" borderId="138" xfId="86" applyNumberFormat="1" applyFont="1" applyFill="1" applyBorder="1" applyAlignment="1" applyProtection="1">
      <alignment horizontal="center" vertical="center"/>
      <protection/>
    </xf>
    <xf numFmtId="187" fontId="49" fillId="0" borderId="0" xfId="50" applyNumberFormat="1" applyFont="1" applyFill="1" applyBorder="1" applyAlignment="1">
      <alignment/>
    </xf>
    <xf numFmtId="187" fontId="49" fillId="0" borderId="0" xfId="50" applyNumberFormat="1" applyFont="1" applyBorder="1" applyAlignment="1">
      <alignment/>
    </xf>
    <xf numFmtId="187" fontId="49" fillId="0" borderId="0" xfId="85" applyNumberFormat="1" applyFont="1" applyBorder="1" applyAlignment="1">
      <alignment/>
      <protection/>
    </xf>
    <xf numFmtId="0" fontId="83" fillId="37" borderId="26" xfId="85" applyFont="1" applyFill="1" applyBorder="1" applyAlignment="1">
      <alignment horizontal="center" vertical="center" textRotation="90" wrapText="1"/>
      <protection/>
    </xf>
    <xf numFmtId="0" fontId="49" fillId="12" borderId="85" xfId="86" applyNumberFormat="1" applyFont="1" applyFill="1" applyBorder="1" applyAlignment="1" applyProtection="1">
      <alignment horizontal="center" vertical="center"/>
      <protection/>
    </xf>
    <xf numFmtId="0" fontId="49" fillId="0" borderId="85" xfId="86" applyNumberFormat="1" applyFont="1" applyFill="1" applyBorder="1" applyAlignment="1" applyProtection="1">
      <alignment horizontal="center" vertical="center"/>
      <protection/>
    </xf>
    <xf numFmtId="0" fontId="49" fillId="36" borderId="85" xfId="86" applyNumberFormat="1" applyFont="1" applyFill="1" applyBorder="1" applyAlignment="1" applyProtection="1">
      <alignment horizontal="center" vertical="center"/>
      <protection/>
    </xf>
    <xf numFmtId="0" fontId="49" fillId="0" borderId="21" xfId="86" applyNumberFormat="1" applyFont="1" applyFill="1" applyBorder="1" applyAlignment="1" applyProtection="1">
      <alignment horizontal="center" vertical="center"/>
      <protection/>
    </xf>
    <xf numFmtId="0" fontId="61" fillId="0" borderId="22" xfId="59" applyNumberFormat="1" applyFont="1" applyFill="1" applyBorder="1" applyAlignment="1" applyProtection="1">
      <alignment horizontal="center" vertical="center" wrapText="1"/>
      <protection/>
    </xf>
    <xf numFmtId="0" fontId="49" fillId="0" borderId="20" xfId="86" applyNumberFormat="1" applyFont="1" applyFill="1" applyBorder="1" applyAlignment="1" applyProtection="1">
      <alignment horizontal="center" vertical="center" wrapText="1"/>
      <protection/>
    </xf>
    <xf numFmtId="0" fontId="49" fillId="0" borderId="34" xfId="86" applyNumberFormat="1" applyFont="1" applyFill="1" applyBorder="1" applyAlignment="1" applyProtection="1">
      <alignment horizontal="center" vertical="center" wrapText="1"/>
      <protection/>
    </xf>
    <xf numFmtId="0" fontId="49" fillId="0" borderId="28" xfId="86" applyNumberFormat="1" applyFont="1" applyFill="1" applyBorder="1" applyAlignment="1" applyProtection="1">
      <alignment horizontal="center" vertical="center"/>
      <protection/>
    </xf>
    <xf numFmtId="0" fontId="61" fillId="0" borderId="29" xfId="59" applyNumberFormat="1" applyFont="1" applyFill="1" applyBorder="1" applyAlignment="1" applyProtection="1">
      <alignment horizontal="center" vertical="center" wrapText="1"/>
      <protection/>
    </xf>
    <xf numFmtId="0" fontId="49" fillId="0" borderId="31" xfId="86" applyNumberFormat="1" applyFont="1" applyFill="1" applyBorder="1" applyAlignment="1" applyProtection="1">
      <alignment horizontal="center" vertical="center" wrapText="1"/>
      <protection/>
    </xf>
    <xf numFmtId="0" fontId="49" fillId="0" borderId="35" xfId="86" applyNumberFormat="1" applyFont="1" applyFill="1" applyBorder="1" applyAlignment="1" applyProtection="1">
      <alignment horizontal="center" vertical="center" wrapText="1"/>
      <protection/>
    </xf>
    <xf numFmtId="0" fontId="61" fillId="0" borderId="24" xfId="59" applyNumberFormat="1" applyFont="1" applyFill="1" applyBorder="1" applyAlignment="1" applyProtection="1">
      <alignment horizontal="center" vertical="center" wrapText="1"/>
      <protection/>
    </xf>
    <xf numFmtId="0" fontId="49" fillId="0" borderId="37" xfId="86" applyNumberFormat="1" applyFont="1" applyFill="1" applyBorder="1" applyAlignment="1" applyProtection="1">
      <alignment horizontal="center" vertical="center" wrapText="1"/>
      <protection/>
    </xf>
    <xf numFmtId="0" fontId="49" fillId="0" borderId="51" xfId="86" applyNumberFormat="1" applyFont="1" applyFill="1" applyBorder="1" applyAlignment="1" applyProtection="1">
      <alignment horizontal="center" vertical="center"/>
      <protection/>
    </xf>
    <xf numFmtId="0" fontId="61" fillId="0" borderId="47" xfId="59" applyNumberFormat="1" applyFont="1" applyFill="1" applyBorder="1" applyAlignment="1" applyProtection="1">
      <alignment horizontal="center" vertical="center" wrapText="1"/>
      <protection/>
    </xf>
    <xf numFmtId="0" fontId="49" fillId="0" borderId="52" xfId="86" applyNumberFormat="1" applyFont="1" applyFill="1" applyBorder="1" applyAlignment="1" applyProtection="1">
      <alignment horizontal="center" vertical="center" wrapText="1"/>
      <protection/>
    </xf>
    <xf numFmtId="0" fontId="49" fillId="0" borderId="53" xfId="86" applyNumberFormat="1" applyFont="1" applyFill="1" applyBorder="1" applyAlignment="1" applyProtection="1">
      <alignment horizontal="center" vertical="center" wrapText="1"/>
      <protection/>
    </xf>
    <xf numFmtId="0" fontId="49" fillId="0" borderId="61" xfId="86" applyNumberFormat="1" applyFont="1" applyFill="1" applyBorder="1" applyAlignment="1" applyProtection="1">
      <alignment horizontal="center" vertical="center"/>
      <protection/>
    </xf>
    <xf numFmtId="0" fontId="61" fillId="0" borderId="144" xfId="59" applyNumberFormat="1" applyFont="1" applyFill="1" applyBorder="1" applyAlignment="1" applyProtection="1">
      <alignment horizontal="center" vertical="center" wrapText="1"/>
      <protection/>
    </xf>
    <xf numFmtId="0" fontId="49" fillId="0" borderId="38" xfId="86" applyNumberFormat="1" applyFont="1" applyFill="1" applyBorder="1" applyAlignment="1" applyProtection="1">
      <alignment horizontal="center" vertical="center" wrapText="1"/>
      <protection/>
    </xf>
    <xf numFmtId="0" fontId="49" fillId="0" borderId="48" xfId="86" applyNumberFormat="1" applyFont="1" applyFill="1" applyBorder="1" applyAlignment="1" applyProtection="1">
      <alignment horizontal="center" vertical="center" wrapText="1"/>
      <protection/>
    </xf>
    <xf numFmtId="0" fontId="50" fillId="0" borderId="21" xfId="86" applyNumberFormat="1" applyFont="1" applyFill="1" applyBorder="1" applyAlignment="1" applyProtection="1">
      <alignment horizontal="center" vertical="center"/>
      <protection/>
    </xf>
    <xf numFmtId="0" fontId="61" fillId="0" borderId="23" xfId="59" applyNumberFormat="1" applyFont="1" applyFill="1" applyBorder="1" applyAlignment="1" applyProtection="1">
      <alignment horizontal="center" vertical="center" wrapText="1"/>
      <protection/>
    </xf>
    <xf numFmtId="0" fontId="49" fillId="0" borderId="110" xfId="86" applyNumberFormat="1" applyFont="1" applyFill="1" applyBorder="1" applyAlignment="1" applyProtection="1">
      <alignment vertical="center"/>
      <protection/>
    </xf>
    <xf numFmtId="0" fontId="49" fillId="0" borderId="145" xfId="86" applyNumberFormat="1" applyFont="1" applyFill="1" applyBorder="1" applyAlignment="1" applyProtection="1">
      <alignment horizontal="center" vertical="center"/>
      <protection/>
    </xf>
    <xf numFmtId="0" fontId="49" fillId="0" borderId="41" xfId="86" applyNumberFormat="1" applyFont="1" applyFill="1" applyBorder="1" applyAlignment="1" applyProtection="1">
      <alignment vertical="center"/>
      <protection/>
    </xf>
    <xf numFmtId="0" fontId="49" fillId="36" borderId="146" xfId="86" applyNumberFormat="1" applyFont="1" applyFill="1" applyBorder="1" applyAlignment="1" applyProtection="1">
      <alignment horizontal="center" vertical="center"/>
      <protection/>
    </xf>
    <xf numFmtId="0" fontId="49" fillId="36" borderId="106" xfId="86" applyNumberFormat="1" applyFont="1" applyFill="1" applyBorder="1" applyAlignment="1" applyProtection="1">
      <alignment horizontal="center" vertical="center"/>
      <protection/>
    </xf>
    <xf numFmtId="0" fontId="49" fillId="36" borderId="90" xfId="86" applyNumberFormat="1" applyFont="1" applyFill="1" applyBorder="1" applyAlignment="1" applyProtection="1">
      <alignment horizontal="center" vertical="center"/>
      <protection/>
    </xf>
    <xf numFmtId="0" fontId="25" fillId="37" borderId="147" xfId="86" applyFont="1" applyFill="1" applyBorder="1" applyAlignment="1" applyProtection="1">
      <alignment horizontal="center" vertical="center" wrapText="1"/>
      <protection/>
    </xf>
    <xf numFmtId="0" fontId="49" fillId="37" borderId="100" xfId="86" applyNumberFormat="1" applyFont="1" applyFill="1" applyBorder="1" applyAlignment="1" applyProtection="1">
      <alignment horizontal="center" vertical="center"/>
      <protection/>
    </xf>
    <xf numFmtId="0" fontId="128" fillId="52" borderId="100" xfId="86" applyFont="1" applyFill="1" applyBorder="1" applyAlignment="1" applyProtection="1">
      <alignment horizontal="center" vertical="center"/>
      <protection/>
    </xf>
    <xf numFmtId="0" fontId="49" fillId="41" borderId="98" xfId="86" applyNumberFormat="1" applyFont="1" applyFill="1" applyBorder="1" applyAlignment="1" applyProtection="1">
      <alignment horizontal="center" vertical="center"/>
      <protection/>
    </xf>
    <xf numFmtId="0" fontId="49" fillId="41" borderId="101" xfId="86" applyNumberFormat="1" applyFont="1" applyFill="1" applyBorder="1" applyAlignment="1" applyProtection="1">
      <alignment horizontal="center" vertical="center"/>
      <protection/>
    </xf>
    <xf numFmtId="0" fontId="49" fillId="41" borderId="99" xfId="86" applyNumberFormat="1" applyFont="1" applyFill="1" applyBorder="1" applyAlignment="1" applyProtection="1">
      <alignment horizontal="center" vertical="center"/>
      <protection/>
    </xf>
    <xf numFmtId="0" fontId="49" fillId="41" borderId="102" xfId="86" applyNumberFormat="1" applyFont="1" applyFill="1" applyBorder="1" applyAlignment="1" applyProtection="1">
      <alignment horizontal="center" vertical="center"/>
      <protection/>
    </xf>
    <xf numFmtId="0" fontId="49" fillId="41" borderId="103" xfId="86" applyNumberFormat="1" applyFont="1" applyFill="1" applyBorder="1" applyAlignment="1" applyProtection="1">
      <alignment horizontal="center" vertical="center"/>
      <protection/>
    </xf>
    <xf numFmtId="0" fontId="49" fillId="41" borderId="104" xfId="86" applyNumberFormat="1" applyFont="1" applyFill="1" applyBorder="1" applyAlignment="1" applyProtection="1">
      <alignment horizontal="center" vertical="center"/>
      <protection/>
    </xf>
    <xf numFmtId="0" fontId="49" fillId="41" borderId="136" xfId="86" applyNumberFormat="1" applyFont="1" applyFill="1" applyBorder="1" applyAlignment="1" applyProtection="1">
      <alignment horizontal="center" vertical="center"/>
      <protection/>
    </xf>
    <xf numFmtId="0" fontId="49" fillId="12" borderId="85" xfId="86" applyNumberFormat="1" applyFont="1" applyFill="1" applyBorder="1" applyAlignment="1" applyProtection="1">
      <alignment horizontal="center" vertical="center"/>
      <protection/>
    </xf>
    <xf numFmtId="0" fontId="49" fillId="12" borderId="43" xfId="86" applyNumberFormat="1" applyFont="1" applyFill="1" applyBorder="1" applyAlignment="1" applyProtection="1">
      <alignment horizontal="center" vertical="center"/>
      <protection/>
    </xf>
    <xf numFmtId="0" fontId="49" fillId="12" borderId="57" xfId="86" applyNumberFormat="1" applyFont="1" applyFill="1" applyBorder="1" applyAlignment="1" applyProtection="1">
      <alignment horizontal="center" vertical="center"/>
      <protection/>
    </xf>
    <xf numFmtId="0" fontId="49" fillId="12" borderId="148" xfId="86" applyNumberFormat="1" applyFont="1" applyFill="1" applyBorder="1" applyAlignment="1" applyProtection="1">
      <alignment horizontal="center" vertical="center"/>
      <protection/>
    </xf>
    <xf numFmtId="0" fontId="49" fillId="12" borderId="41" xfId="86" applyNumberFormat="1" applyFont="1" applyFill="1" applyBorder="1" applyAlignment="1" applyProtection="1">
      <alignment horizontal="center" vertical="center"/>
      <protection/>
    </xf>
    <xf numFmtId="0" fontId="49" fillId="12" borderId="145" xfId="86" applyNumberFormat="1" applyFont="1" applyFill="1" applyBorder="1" applyAlignment="1" applyProtection="1">
      <alignment horizontal="center" vertical="center"/>
      <protection/>
    </xf>
    <xf numFmtId="0" fontId="49" fillId="36" borderId="85" xfId="86" applyNumberFormat="1" applyFont="1" applyFill="1" applyBorder="1" applyAlignment="1" applyProtection="1">
      <alignment horizontal="center" vertical="center"/>
      <protection/>
    </xf>
    <xf numFmtId="0" fontId="49" fillId="36" borderId="43" xfId="86" applyNumberFormat="1" applyFont="1" applyFill="1" applyBorder="1" applyAlignment="1" applyProtection="1">
      <alignment horizontal="center" vertical="center"/>
      <protection/>
    </xf>
    <xf numFmtId="0" fontId="49" fillId="36" borderId="57" xfId="86" applyNumberFormat="1" applyFont="1" applyFill="1" applyBorder="1" applyAlignment="1" applyProtection="1">
      <alignment horizontal="center" vertical="center"/>
      <protection/>
    </xf>
    <xf numFmtId="0" fontId="83" fillId="37" borderId="104" xfId="85" applyFont="1" applyFill="1" applyBorder="1" applyAlignment="1">
      <alignment horizontal="center" vertical="center" textRotation="90" wrapText="1"/>
      <protection/>
    </xf>
    <xf numFmtId="0" fontId="83" fillId="37" borderId="27" xfId="85" applyFont="1" applyFill="1" applyBorder="1" applyAlignment="1">
      <alignment horizontal="center" vertical="center" textRotation="90" wrapText="1"/>
      <protection/>
    </xf>
    <xf numFmtId="0" fontId="83" fillId="37" borderId="149" xfId="85" applyFont="1" applyFill="1" applyBorder="1" applyAlignment="1">
      <alignment horizontal="center" vertical="center" textRotation="90" wrapText="1"/>
      <protection/>
    </xf>
    <xf numFmtId="0" fontId="83" fillId="37" borderId="26" xfId="85" applyFont="1" applyFill="1" applyBorder="1" applyAlignment="1">
      <alignment horizontal="center" vertical="center" textRotation="90" wrapText="1"/>
      <protection/>
    </xf>
    <xf numFmtId="0" fontId="83" fillId="37" borderId="70" xfId="85" applyFont="1" applyFill="1" applyBorder="1" applyAlignment="1">
      <alignment horizontal="center" vertical="center" textRotation="90" wrapText="1"/>
      <protection/>
    </xf>
    <xf numFmtId="0" fontId="49" fillId="0" borderId="138" xfId="86" applyNumberFormat="1" applyFont="1" applyFill="1" applyBorder="1" applyAlignment="1" applyProtection="1">
      <alignment horizontal="center" vertical="center"/>
      <protection/>
    </xf>
    <xf numFmtId="0" fontId="49" fillId="0" borderId="11" xfId="86" applyNumberFormat="1" applyFont="1" applyFill="1" applyBorder="1" applyAlignment="1" applyProtection="1">
      <alignment horizontal="center" vertical="center"/>
      <protection/>
    </xf>
    <xf numFmtId="0" fontId="49" fillId="0" borderId="134" xfId="86" applyNumberFormat="1" applyFont="1" applyFill="1" applyBorder="1" applyAlignment="1" applyProtection="1">
      <alignment horizontal="center" vertical="center"/>
      <protection/>
    </xf>
    <xf numFmtId="0" fontId="50" fillId="36" borderId="76" xfId="86" applyNumberFormat="1" applyFont="1" applyFill="1" applyBorder="1" applyAlignment="1" applyProtection="1">
      <alignment horizontal="left" vertical="center"/>
      <protection/>
    </xf>
    <xf numFmtId="0" fontId="50" fillId="36" borderId="2" xfId="86" applyNumberFormat="1" applyFont="1" applyFill="1" applyBorder="1" applyAlignment="1" applyProtection="1">
      <alignment horizontal="left" vertical="center"/>
      <protection/>
    </xf>
    <xf numFmtId="0" fontId="50" fillId="36" borderId="77" xfId="86" applyNumberFormat="1" applyFont="1" applyFill="1" applyBorder="1" applyAlignment="1" applyProtection="1">
      <alignment horizontal="left" vertical="center"/>
      <protection/>
    </xf>
    <xf numFmtId="0" fontId="128" fillId="36" borderId="0" xfId="86" applyNumberFormat="1" applyFont="1" applyFill="1" applyBorder="1" applyAlignment="1" applyProtection="1">
      <alignment horizontal="center" vertical="center"/>
      <protection/>
    </xf>
    <xf numFmtId="0" fontId="128" fillId="52" borderId="2" xfId="86" applyFont="1" applyFill="1" applyBorder="1" applyAlignment="1" applyProtection="1">
      <alignment horizontal="center" vertical="center"/>
      <protection/>
    </xf>
    <xf numFmtId="0" fontId="50" fillId="37" borderId="2" xfId="86" applyNumberFormat="1" applyFont="1" applyFill="1" applyBorder="1" applyAlignment="1" applyProtection="1">
      <alignment horizontal="center" vertical="center"/>
      <protection/>
    </xf>
    <xf numFmtId="0" fontId="50" fillId="37" borderId="77" xfId="86" applyNumberFormat="1" applyFont="1" applyFill="1" applyBorder="1" applyAlignment="1" applyProtection="1">
      <alignment horizontal="center" vertical="center"/>
      <protection/>
    </xf>
    <xf numFmtId="49" fontId="128" fillId="55" borderId="76" xfId="86" applyNumberFormat="1" applyFont="1" applyFill="1" applyBorder="1" applyAlignment="1" applyProtection="1">
      <alignment horizontal="center" vertical="center" wrapText="1"/>
      <protection/>
    </xf>
    <xf numFmtId="49" fontId="128" fillId="55" borderId="2" xfId="86" applyNumberFormat="1" applyFont="1" applyFill="1" applyBorder="1" applyAlignment="1" applyProtection="1">
      <alignment horizontal="center" vertical="center" wrapText="1"/>
      <protection/>
    </xf>
    <xf numFmtId="49" fontId="128" fillId="55" borderId="77" xfId="86" applyNumberFormat="1" applyFont="1" applyFill="1" applyBorder="1" applyAlignment="1" applyProtection="1">
      <alignment horizontal="center" vertical="center" wrapText="1"/>
      <protection/>
    </xf>
    <xf numFmtId="0" fontId="83" fillId="56" borderId="42" xfId="85" applyFont="1" applyFill="1" applyBorder="1" applyAlignment="1">
      <alignment horizontal="center" vertical="center" wrapText="1"/>
      <protection/>
    </xf>
    <xf numFmtId="0" fontId="83" fillId="56" borderId="44" xfId="85" applyFont="1" applyFill="1" applyBorder="1" applyAlignment="1">
      <alignment horizontal="center" vertical="center" wrapText="1"/>
      <protection/>
    </xf>
    <xf numFmtId="0" fontId="83" fillId="56" borderId="48" xfId="85" applyFont="1" applyFill="1" applyBorder="1" applyAlignment="1">
      <alignment horizontal="center" vertical="center" wrapText="1"/>
      <protection/>
    </xf>
    <xf numFmtId="0" fontId="83" fillId="57" borderId="104" xfId="86" applyFont="1" applyFill="1" applyBorder="1" applyAlignment="1" applyProtection="1">
      <alignment horizontal="center" vertical="center" wrapText="1"/>
      <protection/>
    </xf>
    <xf numFmtId="0" fontId="83" fillId="57" borderId="27" xfId="86" applyFont="1" applyFill="1" applyBorder="1" applyAlignment="1" applyProtection="1">
      <alignment horizontal="center" vertical="center" wrapText="1"/>
      <protection/>
    </xf>
    <xf numFmtId="0" fontId="83" fillId="57" borderId="150" xfId="86" applyFont="1" applyFill="1" applyBorder="1" applyAlignment="1" applyProtection="1">
      <alignment horizontal="center" vertical="center" wrapText="1"/>
      <protection/>
    </xf>
    <xf numFmtId="0" fontId="49" fillId="0" borderId="85" xfId="86" applyNumberFormat="1" applyFont="1" applyFill="1" applyBorder="1" applyAlignment="1" applyProtection="1">
      <alignment horizontal="center" vertical="center"/>
      <protection/>
    </xf>
    <xf numFmtId="0" fontId="49" fillId="0" borderId="43" xfId="86" applyNumberFormat="1" applyFont="1" applyFill="1" applyBorder="1" applyAlignment="1" applyProtection="1">
      <alignment horizontal="center" vertical="center"/>
      <protection/>
    </xf>
    <xf numFmtId="0" fontId="49" fillId="0" borderId="57" xfId="86" applyNumberFormat="1" applyFont="1" applyFill="1" applyBorder="1" applyAlignment="1" applyProtection="1">
      <alignment horizontal="center" vertical="center"/>
      <protection/>
    </xf>
    <xf numFmtId="0" fontId="50" fillId="12" borderId="0" xfId="85" applyFont="1" applyFill="1" applyBorder="1" applyAlignment="1">
      <alignment horizontal="center" vertical="center"/>
      <protection/>
    </xf>
    <xf numFmtId="0" fontId="50" fillId="12" borderId="11" xfId="85" applyFont="1" applyFill="1" applyBorder="1" applyAlignment="1">
      <alignment horizontal="center" vertical="center"/>
      <protection/>
    </xf>
    <xf numFmtId="170" fontId="83" fillId="56" borderId="19" xfId="86" applyNumberFormat="1" applyFont="1" applyFill="1" applyBorder="1" applyAlignment="1" applyProtection="1">
      <alignment horizontal="center" vertical="center" wrapText="1"/>
      <protection/>
    </xf>
    <xf numFmtId="170" fontId="83" fillId="56" borderId="49" xfId="86" applyNumberFormat="1" applyFont="1" applyFill="1" applyBorder="1" applyAlignment="1" applyProtection="1">
      <alignment horizontal="center" vertical="center" wrapText="1"/>
      <protection/>
    </xf>
    <xf numFmtId="170" fontId="83" fillId="56" borderId="61" xfId="86" applyNumberFormat="1" applyFont="1" applyFill="1" applyBorder="1" applyAlignment="1" applyProtection="1">
      <alignment horizontal="center" vertical="center" wrapText="1"/>
      <protection/>
    </xf>
    <xf numFmtId="0" fontId="83" fillId="56" borderId="25" xfId="85" applyFont="1" applyFill="1" applyBorder="1" applyAlignment="1">
      <alignment horizontal="center" vertical="center" wrapText="1"/>
      <protection/>
    </xf>
    <xf numFmtId="0" fontId="83" fillId="56" borderId="50" xfId="85" applyFont="1" applyFill="1" applyBorder="1" applyAlignment="1">
      <alignment horizontal="center" vertical="center" wrapText="1"/>
      <protection/>
    </xf>
    <xf numFmtId="0" fontId="83" fillId="56" borderId="38" xfId="85" applyFont="1" applyFill="1" applyBorder="1" applyAlignment="1">
      <alignment horizontal="center" vertical="center" wrapText="1"/>
      <protection/>
    </xf>
    <xf numFmtId="0" fontId="49" fillId="0" borderId="33" xfId="85" applyFont="1" applyFill="1" applyBorder="1" applyAlignment="1">
      <alignment horizontal="center" vertical="top"/>
      <protection/>
    </xf>
    <xf numFmtId="0" fontId="83" fillId="57" borderId="149" xfId="86" applyFont="1" applyFill="1" applyBorder="1" applyAlignment="1" applyProtection="1">
      <alignment horizontal="center" vertical="center"/>
      <protection/>
    </xf>
    <xf numFmtId="0" fontId="83" fillId="57" borderId="26" xfId="86" applyFont="1" applyFill="1" applyBorder="1" applyAlignment="1" applyProtection="1">
      <alignment horizontal="center" vertical="center"/>
      <protection/>
    </xf>
    <xf numFmtId="0" fontId="83" fillId="57" borderId="70" xfId="86" applyFont="1" applyFill="1" applyBorder="1" applyAlignment="1" applyProtection="1">
      <alignment horizontal="center" vertical="center"/>
      <protection/>
    </xf>
    <xf numFmtId="0" fontId="83" fillId="57" borderId="136" xfId="86" applyFont="1" applyFill="1" applyBorder="1" applyAlignment="1" applyProtection="1">
      <alignment horizontal="center" vertical="center" wrapText="1"/>
      <protection/>
    </xf>
    <xf numFmtId="0" fontId="83" fillId="57" borderId="18" xfId="86" applyFont="1" applyFill="1" applyBorder="1" applyAlignment="1" applyProtection="1">
      <alignment horizontal="center" vertical="center" wrapText="1"/>
      <protection/>
    </xf>
    <xf numFmtId="0" fontId="83" fillId="57" borderId="0" xfId="86" applyFont="1" applyFill="1" applyBorder="1" applyAlignment="1" applyProtection="1">
      <alignment horizontal="center" vertical="center" wrapText="1"/>
      <protection/>
    </xf>
    <xf numFmtId="0" fontId="83" fillId="57" borderId="11" xfId="86" applyFont="1" applyFill="1" applyBorder="1" applyAlignment="1" applyProtection="1">
      <alignment horizontal="center" vertical="center" wrapText="1"/>
      <protection/>
    </xf>
    <xf numFmtId="0" fontId="31" fillId="42" borderId="149" xfId="85" applyFont="1" applyFill="1" applyBorder="1" applyAlignment="1">
      <alignment horizontal="center" vertical="center" wrapText="1"/>
      <protection/>
    </xf>
    <xf numFmtId="0" fontId="31" fillId="42" borderId="18" xfId="85" applyFont="1" applyFill="1" applyBorder="1" applyAlignment="1">
      <alignment horizontal="center" vertical="center" wrapText="1"/>
      <protection/>
    </xf>
    <xf numFmtId="0" fontId="31" fillId="42" borderId="151" xfId="85" applyFont="1" applyFill="1" applyBorder="1" applyAlignment="1">
      <alignment horizontal="center" vertical="center" wrapText="1"/>
      <protection/>
    </xf>
    <xf numFmtId="0" fontId="31" fillId="42" borderId="26" xfId="85" applyFont="1" applyFill="1" applyBorder="1" applyAlignment="1">
      <alignment horizontal="center" vertical="center" wrapText="1"/>
      <protection/>
    </xf>
    <xf numFmtId="0" fontId="31" fillId="42" borderId="0" xfId="85" applyFont="1" applyFill="1" applyBorder="1" applyAlignment="1">
      <alignment horizontal="center" vertical="center" wrapText="1"/>
      <protection/>
    </xf>
    <xf numFmtId="0" fontId="31" fillId="42" borderId="33" xfId="85" applyFont="1" applyFill="1" applyBorder="1" applyAlignment="1">
      <alignment horizontal="center" vertical="center" wrapText="1"/>
      <protection/>
    </xf>
    <xf numFmtId="0" fontId="31" fillId="42" borderId="70" xfId="85" applyFont="1" applyFill="1" applyBorder="1" applyAlignment="1">
      <alignment horizontal="center" vertical="center" wrapText="1"/>
      <protection/>
    </xf>
    <xf numFmtId="0" fontId="31" fillId="42" borderId="11" xfId="85" applyFont="1" applyFill="1" applyBorder="1" applyAlignment="1">
      <alignment horizontal="center" vertical="center" wrapText="1"/>
      <protection/>
    </xf>
    <xf numFmtId="0" fontId="31" fillId="42" borderId="122" xfId="85" applyFont="1" applyFill="1" applyBorder="1" applyAlignment="1">
      <alignment horizontal="center" vertical="center" wrapText="1"/>
      <protection/>
    </xf>
    <xf numFmtId="0" fontId="105" fillId="40" borderId="0" xfId="0" applyFont="1" applyFill="1" applyAlignment="1">
      <alignment horizontal="center" vertical="center" textRotation="90"/>
    </xf>
    <xf numFmtId="0" fontId="14" fillId="42" borderId="152" xfId="86" applyFont="1" applyFill="1" applyBorder="1" applyAlignment="1" applyProtection="1">
      <alignment horizontal="center" vertical="center"/>
      <protection/>
    </xf>
    <xf numFmtId="0" fontId="14" fillId="42" borderId="153" xfId="86" applyFont="1" applyFill="1" applyBorder="1" applyAlignment="1" applyProtection="1">
      <alignment horizontal="center" vertical="center"/>
      <protection/>
    </xf>
    <xf numFmtId="0" fontId="14" fillId="42" borderId="55" xfId="86" applyFont="1" applyFill="1" applyBorder="1" applyAlignment="1" applyProtection="1">
      <alignment horizontal="center" vertical="center"/>
      <protection/>
    </xf>
    <xf numFmtId="0" fontId="14" fillId="42" borderId="154" xfId="86" applyFont="1" applyFill="1" applyBorder="1" applyAlignment="1" applyProtection="1">
      <alignment horizontal="center" vertical="center"/>
      <protection/>
    </xf>
    <xf numFmtId="0" fontId="14" fillId="42" borderId="4" xfId="86" applyFont="1" applyFill="1" applyBorder="1" applyAlignment="1" applyProtection="1">
      <alignment horizontal="center" vertical="center"/>
      <protection/>
    </xf>
    <xf numFmtId="0" fontId="14" fillId="42" borderId="64" xfId="86" applyFont="1" applyFill="1" applyBorder="1" applyAlignment="1" applyProtection="1">
      <alignment horizontal="center" vertical="center"/>
      <protection/>
    </xf>
    <xf numFmtId="3" fontId="83" fillId="36" borderId="0" xfId="86" applyNumberFormat="1" applyFont="1" applyFill="1" applyBorder="1" applyAlignment="1">
      <alignment horizontal="center" vertical="center"/>
      <protection/>
    </xf>
    <xf numFmtId="0" fontId="14" fillId="42" borderId="154" xfId="86" applyFont="1" applyFill="1" applyBorder="1" applyAlignment="1" applyProtection="1">
      <alignment horizontal="center" vertical="center" wrapText="1"/>
      <protection/>
    </xf>
    <xf numFmtId="0" fontId="14" fillId="42" borderId="4" xfId="86" applyFont="1" applyFill="1" applyBorder="1" applyAlignment="1" applyProtection="1">
      <alignment horizontal="center" vertical="center" wrapText="1"/>
      <protection/>
    </xf>
    <xf numFmtId="0" fontId="14" fillId="42" borderId="64" xfId="86" applyFont="1" applyFill="1" applyBorder="1" applyAlignment="1" applyProtection="1">
      <alignment horizontal="center" vertical="center" wrapText="1"/>
      <protection/>
    </xf>
    <xf numFmtId="0" fontId="14" fillId="42" borderId="155" xfId="86" applyFont="1" applyFill="1" applyBorder="1" applyAlignment="1" applyProtection="1">
      <alignment horizontal="center" vertical="center" wrapText="1"/>
      <protection/>
    </xf>
    <xf numFmtId="0" fontId="14" fillId="42" borderId="156" xfId="86" applyFont="1" applyFill="1" applyBorder="1" applyAlignment="1" applyProtection="1">
      <alignment horizontal="center" vertical="center" wrapText="1"/>
      <protection/>
    </xf>
    <xf numFmtId="0" fontId="14" fillId="42" borderId="56" xfId="86" applyFont="1" applyFill="1" applyBorder="1" applyAlignment="1" applyProtection="1">
      <alignment horizontal="center" vertical="center" wrapText="1"/>
      <protection/>
    </xf>
    <xf numFmtId="0" fontId="10" fillId="0" borderId="0" xfId="59" applyAlignment="1" applyProtection="1">
      <alignment horizontal="left" vertical="center"/>
      <protection/>
    </xf>
    <xf numFmtId="0" fontId="10" fillId="0" borderId="0" xfId="59" applyAlignment="1" applyProtection="1">
      <alignment horizontal="left" vertical="center" wrapText="1"/>
      <protection/>
    </xf>
    <xf numFmtId="0" fontId="50" fillId="38" borderId="19" xfId="86" applyNumberFormat="1" applyFont="1" applyFill="1" applyBorder="1" applyAlignment="1" applyProtection="1">
      <alignment horizontal="center" vertical="center"/>
      <protection/>
    </xf>
    <xf numFmtId="0" fontId="50" fillId="38" borderId="61" xfId="86" applyNumberFormat="1" applyFont="1" applyFill="1" applyBorder="1" applyAlignment="1" applyProtection="1">
      <alignment horizontal="center" vertical="center"/>
      <protection/>
    </xf>
    <xf numFmtId="0" fontId="50" fillId="38" borderId="76" xfId="86" applyNumberFormat="1" applyFont="1" applyFill="1" applyBorder="1" applyAlignment="1" applyProtection="1">
      <alignment horizontal="center" vertical="center"/>
      <protection/>
    </xf>
    <xf numFmtId="0" fontId="50" fillId="38" borderId="77" xfId="86" applyNumberFormat="1" applyFont="1" applyFill="1" applyBorder="1" applyAlignment="1" applyProtection="1">
      <alignment horizontal="center" vertical="center"/>
      <protection/>
    </xf>
    <xf numFmtId="0" fontId="50" fillId="38" borderId="70" xfId="86" applyNumberFormat="1" applyFont="1" applyFill="1" applyBorder="1" applyAlignment="1" applyProtection="1">
      <alignment horizontal="center" vertical="center"/>
      <protection/>
    </xf>
    <xf numFmtId="0" fontId="50" fillId="38" borderId="122" xfId="86" applyNumberFormat="1" applyFont="1" applyFill="1" applyBorder="1" applyAlignment="1" applyProtection="1">
      <alignment horizontal="center" vertical="center"/>
      <protection/>
    </xf>
    <xf numFmtId="0" fontId="50" fillId="37" borderId="76" xfId="86" applyNumberFormat="1" applyFont="1" applyFill="1" applyBorder="1" applyAlignment="1" applyProtection="1">
      <alignment horizontal="center" vertical="center"/>
      <protection/>
    </xf>
    <xf numFmtId="0" fontId="132" fillId="48" borderId="149" xfId="85" applyFont="1" applyFill="1" applyBorder="1" applyAlignment="1">
      <alignment horizontal="center" vertical="center"/>
      <protection/>
    </xf>
    <xf numFmtId="0" fontId="132" fillId="48" borderId="18" xfId="85" applyFont="1" applyFill="1" applyBorder="1" applyAlignment="1">
      <alignment horizontal="center" vertical="center"/>
      <protection/>
    </xf>
    <xf numFmtId="0" fontId="132" fillId="48" borderId="151" xfId="85" applyFont="1" applyFill="1" applyBorder="1" applyAlignment="1">
      <alignment horizontal="center" vertical="center"/>
      <protection/>
    </xf>
    <xf numFmtId="0" fontId="132" fillId="48" borderId="26" xfId="85" applyFont="1" applyFill="1" applyBorder="1" applyAlignment="1">
      <alignment horizontal="center" vertical="center"/>
      <protection/>
    </xf>
    <xf numFmtId="0" fontId="132" fillId="48" borderId="0" xfId="85" applyFont="1" applyFill="1" applyBorder="1" applyAlignment="1">
      <alignment horizontal="center" vertical="center"/>
      <protection/>
    </xf>
    <xf numFmtId="0" fontId="132" fillId="48" borderId="33" xfId="85" applyFont="1" applyFill="1" applyBorder="1" applyAlignment="1">
      <alignment horizontal="center" vertical="center"/>
      <protection/>
    </xf>
    <xf numFmtId="0" fontId="132" fillId="48" borderId="70" xfId="85" applyFont="1" applyFill="1" applyBorder="1" applyAlignment="1">
      <alignment horizontal="center" vertical="center"/>
      <protection/>
    </xf>
    <xf numFmtId="0" fontId="132" fillId="48" borderId="11" xfId="85" applyFont="1" applyFill="1" applyBorder="1" applyAlignment="1">
      <alignment horizontal="center" vertical="center"/>
      <protection/>
    </xf>
    <xf numFmtId="0" fontId="132" fillId="48" borderId="122" xfId="85" applyFont="1" applyFill="1" applyBorder="1" applyAlignment="1">
      <alignment horizontal="center" vertical="center"/>
      <protection/>
    </xf>
    <xf numFmtId="0" fontId="105" fillId="58" borderId="104" xfId="85" applyFont="1" applyFill="1" applyBorder="1" applyAlignment="1">
      <alignment horizontal="center" vertical="center" wrapText="1"/>
      <protection/>
    </xf>
    <xf numFmtId="0" fontId="105" fillId="58" borderId="27" xfId="85" applyFont="1" applyFill="1" applyBorder="1" applyAlignment="1">
      <alignment horizontal="center" vertical="center" wrapText="1"/>
      <protection/>
    </xf>
    <xf numFmtId="0" fontId="105" fillId="58" borderId="136" xfId="85" applyFont="1" applyFill="1" applyBorder="1" applyAlignment="1">
      <alignment horizontal="center" vertical="center" wrapText="1"/>
      <protection/>
    </xf>
    <xf numFmtId="0" fontId="133" fillId="48" borderId="149" xfId="86" applyFont="1" applyFill="1" applyBorder="1" applyAlignment="1" applyProtection="1">
      <alignment horizontal="center" vertical="center"/>
      <protection/>
    </xf>
    <xf numFmtId="0" fontId="133" fillId="48" borderId="26" xfId="86" applyFont="1" applyFill="1" applyBorder="1" applyAlignment="1" applyProtection="1">
      <alignment horizontal="center" vertical="center"/>
      <protection/>
    </xf>
    <xf numFmtId="0" fontId="133" fillId="48" borderId="70" xfId="86" applyFont="1" applyFill="1" applyBorder="1" applyAlignment="1" applyProtection="1">
      <alignment horizontal="center" vertical="center"/>
      <protection/>
    </xf>
    <xf numFmtId="0" fontId="133" fillId="48" borderId="42" xfId="86" applyFont="1" applyFill="1" applyBorder="1" applyAlignment="1" applyProtection="1">
      <alignment horizontal="center" vertical="center"/>
      <protection/>
    </xf>
    <xf numFmtId="0" fontId="133" fillId="48" borderId="44" xfId="86" applyFont="1" applyFill="1" applyBorder="1" applyAlignment="1" applyProtection="1">
      <alignment horizontal="center" vertical="center"/>
      <protection/>
    </xf>
    <xf numFmtId="0" fontId="133" fillId="48" borderId="48" xfId="86" applyFont="1" applyFill="1" applyBorder="1" applyAlignment="1" applyProtection="1">
      <alignment horizontal="center" vertical="center"/>
      <protection/>
    </xf>
    <xf numFmtId="0" fontId="132" fillId="39" borderId="18" xfId="85" applyFont="1" applyFill="1" applyBorder="1" applyAlignment="1">
      <alignment horizontal="center" vertical="center"/>
      <protection/>
    </xf>
    <xf numFmtId="0" fontId="132" fillId="39" borderId="151" xfId="85" applyFont="1" applyFill="1" applyBorder="1" applyAlignment="1">
      <alignment horizontal="center" vertical="center"/>
      <protection/>
    </xf>
    <xf numFmtId="0" fontId="132" fillId="39" borderId="0" xfId="85" applyFont="1" applyFill="1" applyBorder="1" applyAlignment="1">
      <alignment horizontal="center" vertical="center"/>
      <protection/>
    </xf>
    <xf numFmtId="0" fontId="132" fillId="39" borderId="33" xfId="85" applyFont="1" applyFill="1" applyBorder="1" applyAlignment="1">
      <alignment horizontal="center" vertical="center"/>
      <protection/>
    </xf>
    <xf numFmtId="0" fontId="132" fillId="39" borderId="11" xfId="85" applyFont="1" applyFill="1" applyBorder="1" applyAlignment="1">
      <alignment horizontal="center" vertical="center"/>
      <protection/>
    </xf>
    <xf numFmtId="0" fontId="132" fillId="39" borderId="122" xfId="85" applyFont="1" applyFill="1" applyBorder="1" applyAlignment="1">
      <alignment horizontal="center" vertical="center"/>
      <protection/>
    </xf>
    <xf numFmtId="0" fontId="116" fillId="48" borderId="149" xfId="85" applyFont="1" applyFill="1" applyBorder="1" applyAlignment="1">
      <alignment horizontal="center" vertical="center"/>
      <protection/>
    </xf>
    <xf numFmtId="0" fontId="116" fillId="48" borderId="18" xfId="85" applyFont="1" applyFill="1" applyBorder="1" applyAlignment="1">
      <alignment horizontal="center" vertical="center"/>
      <protection/>
    </xf>
    <xf numFmtId="0" fontId="116" fillId="48" borderId="151" xfId="85" applyFont="1" applyFill="1" applyBorder="1" applyAlignment="1">
      <alignment horizontal="center" vertical="center"/>
      <protection/>
    </xf>
    <xf numFmtId="0" fontId="116" fillId="48" borderId="26" xfId="85" applyFont="1" applyFill="1" applyBorder="1" applyAlignment="1">
      <alignment horizontal="center" vertical="center"/>
      <protection/>
    </xf>
    <xf numFmtId="0" fontId="116" fillId="48" borderId="0" xfId="85" applyFont="1" applyFill="1" applyBorder="1" applyAlignment="1">
      <alignment horizontal="center" vertical="center"/>
      <protection/>
    </xf>
    <xf numFmtId="0" fontId="116" fillId="48" borderId="33" xfId="85" applyFont="1" applyFill="1" applyBorder="1" applyAlignment="1">
      <alignment horizontal="center" vertical="center"/>
      <protection/>
    </xf>
    <xf numFmtId="0" fontId="116" fillId="48" borderId="70" xfId="85" applyFont="1" applyFill="1" applyBorder="1" applyAlignment="1">
      <alignment horizontal="center" vertical="center"/>
      <protection/>
    </xf>
    <xf numFmtId="0" fontId="116" fillId="48" borderId="11" xfId="85" applyFont="1" applyFill="1" applyBorder="1" applyAlignment="1">
      <alignment horizontal="center" vertical="center"/>
      <protection/>
    </xf>
    <xf numFmtId="0" fontId="116" fillId="48" borderId="122" xfId="85" applyFont="1" applyFill="1" applyBorder="1" applyAlignment="1">
      <alignment horizontal="center" vertical="center"/>
      <protection/>
    </xf>
    <xf numFmtId="0" fontId="14" fillId="37" borderId="76" xfId="86" applyNumberFormat="1" applyFont="1" applyFill="1" applyBorder="1" applyAlignment="1" applyProtection="1">
      <alignment horizontal="left" vertical="center"/>
      <protection/>
    </xf>
    <xf numFmtId="0" fontId="14" fillId="37" borderId="2" xfId="86" applyNumberFormat="1" applyFont="1" applyFill="1" applyBorder="1" applyAlignment="1" applyProtection="1">
      <alignment horizontal="left" vertical="center"/>
      <protection/>
    </xf>
    <xf numFmtId="0" fontId="14" fillId="37" borderId="77" xfId="86" applyNumberFormat="1" applyFont="1" applyFill="1" applyBorder="1" applyAlignment="1" applyProtection="1">
      <alignment horizontal="left" vertical="center"/>
      <protection/>
    </xf>
    <xf numFmtId="0" fontId="105" fillId="48" borderId="19" xfId="86" applyFont="1" applyFill="1" applyBorder="1" applyAlignment="1" applyProtection="1">
      <alignment horizontal="left" vertical="center" wrapText="1"/>
      <protection/>
    </xf>
    <xf numFmtId="0" fontId="105" fillId="48" borderId="49" xfId="86" applyFont="1" applyFill="1" applyBorder="1" applyAlignment="1" applyProtection="1">
      <alignment horizontal="left" vertical="center" wrapText="1"/>
      <protection/>
    </xf>
    <xf numFmtId="0" fontId="105" fillId="48" borderId="61" xfId="86" applyFont="1" applyFill="1" applyBorder="1" applyAlignment="1" applyProtection="1">
      <alignment horizontal="left" vertical="center" wrapText="1"/>
      <protection/>
    </xf>
    <xf numFmtId="0" fontId="105" fillId="48" borderId="25" xfId="86" applyFont="1" applyFill="1" applyBorder="1" applyAlignment="1" applyProtection="1">
      <alignment horizontal="left" vertical="center" wrapText="1"/>
      <protection/>
    </xf>
    <xf numFmtId="0" fontId="105" fillId="48" borderId="50" xfId="86" applyFont="1" applyFill="1" applyBorder="1" applyAlignment="1" applyProtection="1">
      <alignment horizontal="left" vertical="center" wrapText="1"/>
      <protection/>
    </xf>
    <xf numFmtId="0" fontId="105" fillId="48" borderId="38" xfId="86" applyFont="1" applyFill="1" applyBorder="1" applyAlignment="1" applyProtection="1">
      <alignment horizontal="left" vertical="center" wrapText="1"/>
      <protection/>
    </xf>
    <xf numFmtId="0" fontId="105" fillId="48" borderId="42" xfId="86" applyFont="1" applyFill="1" applyBorder="1" applyAlignment="1" applyProtection="1">
      <alignment horizontal="left" vertical="center" wrapText="1"/>
      <protection/>
    </xf>
    <xf numFmtId="0" fontId="105" fillId="48" borderId="44" xfId="86" applyFont="1" applyFill="1" applyBorder="1" applyAlignment="1" applyProtection="1">
      <alignment horizontal="left" vertical="center" wrapText="1"/>
      <protection/>
    </xf>
    <xf numFmtId="0" fontId="105" fillId="48" borderId="48" xfId="86" applyFont="1" applyFill="1" applyBorder="1" applyAlignment="1" applyProtection="1">
      <alignment horizontal="left" vertical="center" wrapText="1"/>
      <protection/>
    </xf>
    <xf numFmtId="0" fontId="105" fillId="39" borderId="25" xfId="86" applyFont="1" applyFill="1" applyBorder="1" applyAlignment="1" applyProtection="1">
      <alignment horizontal="center" vertical="center" wrapText="1"/>
      <protection/>
    </xf>
    <xf numFmtId="0" fontId="105" fillId="39" borderId="50" xfId="86" applyFont="1" applyFill="1" applyBorder="1" applyAlignment="1" applyProtection="1">
      <alignment horizontal="center" vertical="center" wrapText="1"/>
      <protection/>
    </xf>
    <xf numFmtId="0" fontId="105" fillId="39" borderId="38" xfId="86" applyFont="1" applyFill="1" applyBorder="1" applyAlignment="1" applyProtection="1">
      <alignment horizontal="center" vertical="center" wrapText="1"/>
      <protection/>
    </xf>
    <xf numFmtId="0" fontId="105" fillId="39" borderId="42" xfId="86" applyFont="1" applyFill="1" applyBorder="1" applyAlignment="1" applyProtection="1">
      <alignment horizontal="center" vertical="center" wrapText="1"/>
      <protection/>
    </xf>
    <xf numFmtId="0" fontId="105" fillId="39" borderId="44" xfId="86" applyFont="1" applyFill="1" applyBorder="1" applyAlignment="1" applyProtection="1">
      <alignment horizontal="center" vertical="center" wrapText="1"/>
      <protection/>
    </xf>
    <xf numFmtId="0" fontId="105" fillId="39" borderId="48" xfId="86" applyFont="1" applyFill="1" applyBorder="1" applyAlignment="1" applyProtection="1">
      <alignment horizontal="center" vertical="center" wrapText="1"/>
      <protection/>
    </xf>
    <xf numFmtId="0" fontId="105" fillId="39" borderId="19" xfId="86" applyFont="1" applyFill="1" applyBorder="1" applyAlignment="1" applyProtection="1">
      <alignment horizontal="center" vertical="center"/>
      <protection/>
    </xf>
    <xf numFmtId="0" fontId="105" fillId="39" borderId="49" xfId="86" applyFont="1" applyFill="1" applyBorder="1" applyAlignment="1" applyProtection="1">
      <alignment horizontal="center" vertical="center"/>
      <protection/>
    </xf>
    <xf numFmtId="0" fontId="105" fillId="39" borderId="61" xfId="86" applyFont="1" applyFill="1" applyBorder="1" applyAlignment="1" applyProtection="1">
      <alignment horizontal="center" vertical="center"/>
      <protection/>
    </xf>
    <xf numFmtId="0" fontId="105" fillId="39" borderId="46" xfId="86" applyFont="1" applyFill="1" applyBorder="1" applyAlignment="1" applyProtection="1">
      <alignment horizontal="center" vertical="center" wrapText="1"/>
      <protection/>
    </xf>
    <xf numFmtId="0" fontId="105" fillId="39" borderId="32" xfId="86" applyFont="1" applyFill="1" applyBorder="1" applyAlignment="1" applyProtection="1">
      <alignment horizontal="center" vertical="center" wrapText="1"/>
      <protection/>
    </xf>
    <xf numFmtId="0" fontId="105" fillId="39" borderId="144" xfId="86" applyFont="1" applyFill="1" applyBorder="1" applyAlignment="1" applyProtection="1">
      <alignment horizontal="center" vertical="center" wrapText="1"/>
      <protection/>
    </xf>
    <xf numFmtId="0" fontId="105" fillId="39" borderId="149" xfId="86" applyFont="1" applyFill="1" applyBorder="1" applyAlignment="1" applyProtection="1">
      <alignment horizontal="center" vertical="center" wrapText="1"/>
      <protection/>
    </xf>
    <xf numFmtId="0" fontId="105" fillId="39" borderId="26" xfId="86" applyFont="1" applyFill="1" applyBorder="1" applyAlignment="1" applyProtection="1">
      <alignment horizontal="center" vertical="center" wrapText="1"/>
      <protection/>
    </xf>
    <xf numFmtId="0" fontId="105" fillId="39" borderId="70" xfId="86" applyFont="1" applyFill="1" applyBorder="1" applyAlignment="1" applyProtection="1">
      <alignment horizontal="center" vertical="center" wrapText="1"/>
      <protection/>
    </xf>
    <xf numFmtId="0" fontId="14" fillId="0" borderId="52" xfId="86" applyNumberFormat="1" applyFont="1" applyFill="1" applyBorder="1" applyAlignment="1" applyProtection="1">
      <alignment horizontal="center" vertical="center" wrapText="1"/>
      <protection/>
    </xf>
    <xf numFmtId="0" fontId="14" fillId="0" borderId="50" xfId="86" applyNumberFormat="1" applyFont="1" applyFill="1" applyBorder="1" applyAlignment="1" applyProtection="1">
      <alignment horizontal="center" vertical="center" wrapText="1"/>
      <protection/>
    </xf>
    <xf numFmtId="0" fontId="14" fillId="0" borderId="31" xfId="86" applyNumberFormat="1" applyFont="1" applyFill="1" applyBorder="1" applyAlignment="1" applyProtection="1">
      <alignment horizontal="center" vertical="center" wrapText="1"/>
      <protection/>
    </xf>
    <xf numFmtId="0" fontId="22" fillId="0" borderId="152" xfId="0" applyFont="1" applyBorder="1" applyAlignment="1">
      <alignment horizontal="center"/>
    </xf>
    <xf numFmtId="0" fontId="22" fillId="0" borderId="155" xfId="0" applyFont="1" applyBorder="1" applyAlignment="1">
      <alignment horizontal="center"/>
    </xf>
    <xf numFmtId="0" fontId="134" fillId="59" borderId="18" xfId="0" applyFont="1" applyFill="1" applyBorder="1" applyAlignment="1">
      <alignment horizontal="center"/>
    </xf>
    <xf numFmtId="0" fontId="62" fillId="0" borderId="0" xfId="0" applyFont="1" applyAlignment="1">
      <alignment horizontal="center"/>
    </xf>
    <xf numFmtId="0" fontId="17" fillId="0" borderId="63" xfId="86" applyNumberFormat="1" applyFont="1" applyFill="1" applyBorder="1" applyAlignment="1" applyProtection="1">
      <alignment horizontal="center" vertical="center" wrapText="1"/>
      <protection/>
    </xf>
    <xf numFmtId="0" fontId="17" fillId="0" borderId="43" xfId="86" applyNumberFormat="1" applyFont="1" applyFill="1" applyBorder="1" applyAlignment="1" applyProtection="1">
      <alignment horizontal="center" vertical="center" wrapText="1"/>
      <protection/>
    </xf>
    <xf numFmtId="0" fontId="17" fillId="0" borderId="39" xfId="86" applyNumberFormat="1" applyFont="1" applyFill="1" applyBorder="1" applyAlignment="1" applyProtection="1">
      <alignment horizontal="center" vertical="center" wrapText="1"/>
      <protection/>
    </xf>
    <xf numFmtId="0" fontId="62" fillId="0" borderId="0" xfId="0" applyFont="1" applyAlignment="1">
      <alignment horizontal="center" vertical="center" wrapText="1"/>
    </xf>
    <xf numFmtId="0" fontId="62" fillId="0" borderId="0" xfId="0" applyFont="1" applyAlignment="1">
      <alignment horizontal="center" wrapText="1"/>
    </xf>
  </cellXfs>
  <cellStyles count="112">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alc Currency (0)" xfId="33"/>
    <cellStyle name="Calc Currency (0) 2" xfId="34"/>
    <cellStyle name="Calc Currency (0) 3" xfId="35"/>
    <cellStyle name="Calc Currency (0) 4" xfId="36"/>
    <cellStyle name="Calc Currency (0) 5" xfId="37"/>
    <cellStyle name="Calc Currency (0) 6" xfId="38"/>
    <cellStyle name="Celkem" xfId="39"/>
    <cellStyle name="Comma  - Style1" xfId="40"/>
    <cellStyle name="Comma  - Style2" xfId="41"/>
    <cellStyle name="Comma  - Style3" xfId="42"/>
    <cellStyle name="Comma  - Style4" xfId="43"/>
    <cellStyle name="Comma  - Style5" xfId="44"/>
    <cellStyle name="Comma  - Style6" xfId="45"/>
    <cellStyle name="Comma  - Style7" xfId="46"/>
    <cellStyle name="Comma  - Style8" xfId="47"/>
    <cellStyle name="Copied" xfId="48"/>
    <cellStyle name="COST1" xfId="49"/>
    <cellStyle name="Comma" xfId="50"/>
    <cellStyle name="Comma [0]" xfId="51"/>
    <cellStyle name="Dezimal [0]_CABUDG99" xfId="52"/>
    <cellStyle name="Dezimal_CABUDG99" xfId="53"/>
    <cellStyle name="Entered" xfId="54"/>
    <cellStyle name="Grey" xfId="55"/>
    <cellStyle name="Header1" xfId="56"/>
    <cellStyle name="Header2" xfId="57"/>
    <cellStyle name="Header2 2" xfId="58"/>
    <cellStyle name="Hyperlink" xfId="59"/>
    <cellStyle name="Chybně" xfId="60"/>
    <cellStyle name="Input [yellow]" xfId="61"/>
    <cellStyle name="Input [yellow] 2" xfId="62"/>
    <cellStyle name="Kontrolní buňka" xfId="63"/>
    <cellStyle name="Currency" xfId="64"/>
    <cellStyle name="Currency [0]" xfId="65"/>
    <cellStyle name="Millares [0]_PLDT" xfId="66"/>
    <cellStyle name="Millares_PLDT" xfId="67"/>
    <cellStyle name="Moneda [0]_PLDT" xfId="68"/>
    <cellStyle name="Moneda_PLDT" xfId="69"/>
    <cellStyle name="Monétaire [0]_VERA" xfId="70"/>
    <cellStyle name="Monétaire_VERA" xfId="71"/>
    <cellStyle name="Nadpis 1" xfId="72"/>
    <cellStyle name="Nadpis 2" xfId="73"/>
    <cellStyle name="Nadpis 3" xfId="74"/>
    <cellStyle name="Nadpis 4" xfId="75"/>
    <cellStyle name="Název" xfId="76"/>
    <cellStyle name="Neutrální" xfId="77"/>
    <cellStyle name="no dec" xfId="78"/>
    <cellStyle name="Normal - Style1" xfId="79"/>
    <cellStyle name="Normal - Style1 2" xfId="80"/>
    <cellStyle name="Normal - Style1 3" xfId="81"/>
    <cellStyle name="Normal - Style1 4" xfId="82"/>
    <cellStyle name="Normal - Style1 5" xfId="83"/>
    <cellStyle name="Normal - Style1 6" xfId="84"/>
    <cellStyle name="Normal_Plán 97" xfId="85"/>
    <cellStyle name="Normal_Tisk Rok" xfId="86"/>
    <cellStyle name="normálne_MORA 199" xfId="87"/>
    <cellStyle name="Percent [2]" xfId="88"/>
    <cellStyle name="Percent [2] 2" xfId="89"/>
    <cellStyle name="Percent [2] 3" xfId="90"/>
    <cellStyle name="Percent [2] 4" xfId="91"/>
    <cellStyle name="Percent [2] 5" xfId="92"/>
    <cellStyle name="Percent [2] 6" xfId="93"/>
    <cellStyle name="Followed Hyperlink" xfId="94"/>
    <cellStyle name="Poznámka" xfId="95"/>
    <cellStyle name="procent 2" xfId="96"/>
    <cellStyle name="procent 2 2" xfId="97"/>
    <cellStyle name="Percent" xfId="98"/>
    <cellStyle name="Propojená buňka" xfId="99"/>
    <cellStyle name="PSDate" xfId="100"/>
    <cellStyle name="PSDec" xfId="101"/>
    <cellStyle name="PSHeading" xfId="102"/>
    <cellStyle name="PSHeading 2" xfId="103"/>
    <cellStyle name="PSChar" xfId="104"/>
    <cellStyle name="PSInt" xfId="105"/>
    <cellStyle name="PSSpacer" xfId="106"/>
    <cellStyle name="RevList" xfId="107"/>
    <cellStyle name="Správně" xfId="108"/>
    <cellStyle name="Standard_Nagano (2)" xfId="109"/>
    <cellStyle name="Subtotal" xfId="110"/>
    <cellStyle name="Text upozornění" xfId="111"/>
    <cellStyle name="Tusental_Impelloplan" xfId="112"/>
    <cellStyle name="Valuta_Impelloplan" xfId="113"/>
    <cellStyle name="Vstup" xfId="114"/>
    <cellStyle name="Výpočet" xfId="115"/>
    <cellStyle name="Výstup" xfId="116"/>
    <cellStyle name="Vysvětlující text" xfId="117"/>
    <cellStyle name="Währung [0]_CABUDG99" xfId="118"/>
    <cellStyle name="Währung_CABUDG99" xfId="119"/>
    <cellStyle name="Zvýraznění 1" xfId="120"/>
    <cellStyle name="Zvýraznění 2" xfId="121"/>
    <cellStyle name="Zvýraznění 3" xfId="122"/>
    <cellStyle name="Zvýraznění 4" xfId="123"/>
    <cellStyle name="Zvýraznění 5" xfId="124"/>
    <cellStyle name="Zvýraznění 6" xfId="125"/>
  </cellStyles>
  <dxfs count="45">
    <dxf>
      <font>
        <color rgb="FF006100"/>
      </font>
      <fill>
        <patternFill>
          <bgColor rgb="FFC6EFCE"/>
        </patternFill>
      </fill>
    </dxf>
    <dxf>
      <font>
        <color rgb="FF006100"/>
      </font>
      <fill>
        <patternFill>
          <bgColor rgb="FFC6EFCE"/>
        </patternFill>
      </fill>
    </dxf>
    <dxf>
      <font>
        <b/>
        <i val="0"/>
      </font>
      <fill>
        <patternFill>
          <bgColor rgb="FFFFFF00"/>
        </patternFill>
      </fill>
    </dxf>
    <dxf>
      <font>
        <b/>
        <i val="0"/>
      </font>
      <fill>
        <patternFill>
          <bgColor rgb="FFFFFF00"/>
        </patternFill>
      </fill>
    </dxf>
    <dxf>
      <font>
        <color rgb="FFE41E17"/>
      </font>
    </dxf>
    <dxf>
      <font>
        <color rgb="FF00B050"/>
      </font>
    </dxf>
    <dxf>
      <font>
        <color rgb="FF00B050"/>
      </font>
    </dxf>
    <dxf>
      <font>
        <color rgb="FFE41E17"/>
      </font>
    </dxf>
    <dxf>
      <fill>
        <patternFill>
          <bgColor rgb="FFFFFF00"/>
        </patternFill>
      </fill>
    </dxf>
    <dxf>
      <font>
        <b/>
        <i val="0"/>
      </font>
      <fill>
        <patternFill>
          <bgColor rgb="FFFFFF00"/>
        </patternFill>
      </fill>
    </dxf>
    <dxf>
      <font>
        <color rgb="FF00B050"/>
      </font>
    </dxf>
    <dxf>
      <font>
        <color rgb="FFC00000"/>
      </font>
    </dxf>
    <dxf>
      <font>
        <color rgb="FFC00000"/>
      </font>
    </dxf>
    <dxf>
      <font>
        <color rgb="FF00B050"/>
      </font>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ont>
        <color rgb="FF00B050"/>
      </font>
      <border/>
    </dxf>
    <dxf>
      <font>
        <color rgb="FFC00000"/>
      </font>
      <border/>
    </dxf>
    <dxf>
      <font>
        <b/>
        <i val="0"/>
      </font>
      <fill>
        <patternFill>
          <bgColor rgb="FFFFFF00"/>
        </patternFill>
      </fill>
      <border/>
    </dxf>
    <dxf>
      <font>
        <color rgb="FFE41E17"/>
      </font>
      <border/>
    </dxf>
    <dxf>
      <font>
        <color rgb="FF006100"/>
      </font>
      <fill>
        <patternFill>
          <bgColor rgb="FFC6EF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FFEFEF"/>
      <rgbColor rgb="00EEE8DE"/>
      <rgbColor rgb="00EDF9FB"/>
      <rgbColor rgb="00E6FEF2"/>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C1D72F"/>
      <rgbColor rgb="00FF99CC"/>
      <rgbColor rgb="00EAEAEA"/>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95250</xdr:colOff>
      <xdr:row>1</xdr:row>
      <xdr:rowOff>66675</xdr:rowOff>
    </xdr:from>
    <xdr:to>
      <xdr:col>3</xdr:col>
      <xdr:colOff>4181475</xdr:colOff>
      <xdr:row>5</xdr:row>
      <xdr:rowOff>66675</xdr:rowOff>
    </xdr:to>
    <xdr:pic>
      <xdr:nvPicPr>
        <xdr:cNvPr id="1" name="Obrázek 2"/>
        <xdr:cNvPicPr preferRelativeResize="1">
          <a:picLocks noChangeAspect="1"/>
        </xdr:cNvPicPr>
      </xdr:nvPicPr>
      <xdr:blipFill>
        <a:blip r:embed="rId1"/>
        <a:stretch>
          <a:fillRect/>
        </a:stretch>
      </xdr:blipFill>
      <xdr:spPr>
        <a:xfrm>
          <a:off x="1438275" y="342900"/>
          <a:ext cx="8382000" cy="1143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142875</xdr:rowOff>
    </xdr:from>
    <xdr:to>
      <xdr:col>4</xdr:col>
      <xdr:colOff>247650</xdr:colOff>
      <xdr:row>5</xdr:row>
      <xdr:rowOff>180975</xdr:rowOff>
    </xdr:to>
    <xdr:pic>
      <xdr:nvPicPr>
        <xdr:cNvPr id="1" name="Picture 1"/>
        <xdr:cNvPicPr preferRelativeResize="1">
          <a:picLocks noChangeAspect="1"/>
        </xdr:cNvPicPr>
      </xdr:nvPicPr>
      <xdr:blipFill>
        <a:blip r:embed="rId1"/>
        <a:stretch>
          <a:fillRect/>
        </a:stretch>
      </xdr:blipFill>
      <xdr:spPr>
        <a:xfrm>
          <a:off x="114300" y="142875"/>
          <a:ext cx="8029575" cy="1276350"/>
        </a:xfrm>
        <a:prstGeom prst="rect">
          <a:avLst/>
        </a:prstGeom>
        <a:noFill/>
        <a:ln w="9525" cmpd="sng">
          <a:noFill/>
        </a:ln>
      </xdr:spPr>
    </xdr:pic>
    <xdr:clientData/>
  </xdr:twoCellAnchor>
</xdr:wsDr>
</file>

<file path=xl/tables/table1.xml><?xml version="1.0" encoding="utf-8"?>
<table xmlns="http://schemas.openxmlformats.org/spreadsheetml/2006/main" id="1" name="Tabulka1" displayName="Tabulka1" ref="B2:E14" comment="" totalsRowCount="1">
  <autoFilter ref="B2:E14"/>
  <tableColumns count="4">
    <tableColumn id="1" name="Metrika"/>
    <tableColumn id="2" name="Aktuální výkon"/>
    <tableColumn id="3" name="Forecast / Plán "/>
    <tableColumn id="4" name="Delivered / Rozdíl oproti plánu" totalsRowFunction="sum"/>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hyperlink" Target="http://www.iinfo.cz/pro-inzerenty/" TargetMode="External" /><Relationship Id="rId2" Type="http://schemas.openxmlformats.org/officeDocument/2006/relationships/hyperlink" Target="http://www.sms.cz/" TargetMode="External" /><Relationship Id="rId3" Type="http://schemas.openxmlformats.org/officeDocument/2006/relationships/hyperlink" Target="http://www.porodnice.cz/kontakty" TargetMode="External" /><Relationship Id="rId4" Type="http://schemas.openxmlformats.org/officeDocument/2006/relationships/hyperlink" Target="http://www.porodnice.cz/kontakty" TargetMode="External" /><Relationship Id="rId5" Type="http://schemas.openxmlformats.org/officeDocument/2006/relationships/printerSettings" Target="../printerSettings/printerSettings7.bin" /></Relationships>
</file>

<file path=xl/worksheets/_rels/sheet13.xml.rels><?xml version="1.0" encoding="utf-8" standalone="yes"?><Relationships xmlns="http://schemas.openxmlformats.org/package/2006/relationships"><Relationship Id="rId1" Type="http://schemas.openxmlformats.org/officeDocument/2006/relationships/hyperlink" Target="http://www.cncenter.cz/clanek/1635/branding-m" TargetMode="External" /><Relationship Id="rId2" Type="http://schemas.openxmlformats.org/officeDocument/2006/relationships/hyperlink" Target="http://www.cncenter.cz/online-tituly" TargetMode="External" /><Relationship Id="rId3" Type="http://schemas.openxmlformats.org/officeDocument/2006/relationships/hyperlink" Target="http://www.cncenter.cz/clanek/1571/gate" TargetMode="External" /><Relationship Id="rId4" Type="http://schemas.openxmlformats.org/officeDocument/2006/relationships/hyperlink" Target="http://ad.economia.cz/bannerova-reklama/nestandardni-formaty/branding-fireplace/zena-cz/" TargetMode="External" /><Relationship Id="rId5" Type="http://schemas.openxmlformats.org/officeDocument/2006/relationships/hyperlink" Target="http://ad.economia.cz/bannerova-reklama/nestandardni-formaty/branding-fireplace/sport-aktualne-cz/" TargetMode="External" /><Relationship Id="rId6" Type="http://schemas.openxmlformats.org/officeDocument/2006/relationships/hyperlink" Target="http://ad.economia.cz/bannerova-reklama/nestandardni-formaty/branding-fireplace/centrum-cz-atlas-cz-volny-cz/" TargetMode="External" /><Relationship Id="rId7" Type="http://schemas.openxmlformats.org/officeDocument/2006/relationships/hyperlink" Target="http://ad.economia.cz/bannerova-reklama/nestandardni-formaty/branding-fireplace/vareni-cz-zdrave-cz/" TargetMode="External" /><Relationship Id="rId8" Type="http://schemas.openxmlformats.org/officeDocument/2006/relationships/hyperlink" Target="http://ad.economia.cz/bannerova-reklama/nestandardni-formaty/branding-fireplace/aktualne-cz/" TargetMode="External" /><Relationship Id="rId9" Type="http://schemas.openxmlformats.org/officeDocument/2006/relationships/hyperlink" Target="http://ad.economia.cz/bannerova-reklama/nestandardni-formaty/branding-fireplace/ihned-cz/" TargetMode="External" /><Relationship Id="rId10" Type="http://schemas.openxmlformats.org/officeDocument/2006/relationships/hyperlink" Target="http://ad.economia.cz/bannerova-reklama/nestandardni-formaty/branding-fireplace/penize-cz-1/" TargetMode="External" /><Relationship Id="rId11" Type="http://schemas.openxmlformats.org/officeDocument/2006/relationships/hyperlink" Target="http://ad.economia.cz/bannerova-reklama/standardni-formaty/" TargetMode="External" /><Relationship Id="rId12" Type="http://schemas.openxmlformats.org/officeDocument/2006/relationships/hyperlink" Target="http://ad.economia.cz/bannerova-reklama/nestandardni-formaty/leaderboard-rollout/" TargetMode="External" /><Relationship Id="rId13" Type="http://schemas.openxmlformats.org/officeDocument/2006/relationships/hyperlink" Target="http://ad.economia.cz/bannerova-reklama/nestandardni-formaty/starter-i-layer/" TargetMode="External" /><Relationship Id="rId14" Type="http://schemas.openxmlformats.org/officeDocument/2006/relationships/hyperlink" Target="http://ad.economia.cz/bannerova-reklama/nestandardni-formaty/sticky-ad/" TargetMode="External" /><Relationship Id="rId15" Type="http://schemas.openxmlformats.org/officeDocument/2006/relationships/hyperlink" Target="http://ad.economia.cz/bannerova-reklama/nestandardni-formaty/videoad/" TargetMode="External" /><Relationship Id="rId16" Type="http://schemas.openxmlformats.org/officeDocument/2006/relationships/hyperlink" Target="http://www.finance.cz/reklama/specifikace/" TargetMode="External" /><Relationship Id="rId17" Type="http://schemas.openxmlformats.org/officeDocument/2006/relationships/hyperlink" Target="https://www.facebook.com/business/ads-guide/clicks-to-website/" TargetMode="External" /><Relationship Id="rId18" Type="http://schemas.openxmlformats.org/officeDocument/2006/relationships/hyperlink" Target="http://reklama.geewa.cz/2008/09/pro-inzerovat-na-geewa-online-hrch.html" TargetMode="External" /><Relationship Id="rId19" Type="http://schemas.openxmlformats.org/officeDocument/2006/relationships/hyperlink" Target="https://support.google.com/displayspecs/?hl=en&amp;rd=2#topic=4588474" TargetMode="External" /><Relationship Id="rId20" Type="http://schemas.openxmlformats.org/officeDocument/2006/relationships/hyperlink" Target="https://support.google.com/adwordspolicy/answer/176108" TargetMode="External" /><Relationship Id="rId21" Type="http://schemas.openxmlformats.org/officeDocument/2006/relationships/hyperlink" Target="http://www.impressionmedia.cz/technicke-specifilkace/#square" TargetMode="External" /><Relationship Id="rId22" Type="http://schemas.openxmlformats.org/officeDocument/2006/relationships/hyperlink" Target="http://img.csfd.cz/documents/marketing/presentations/CSFD_reklama_technicky.pdf" TargetMode="External" /><Relationship Id="rId23" Type="http://schemas.openxmlformats.org/officeDocument/2006/relationships/hyperlink" Target="http://www.impressionmedia.cz/technicke-specifilkace/#doubleleaderboardvideo" TargetMode="External" /><Relationship Id="rId24" Type="http://schemas.openxmlformats.org/officeDocument/2006/relationships/hyperlink" Target="http://www.impressionmedia.cz/technicke-specifilkace/#interstitial" TargetMode="External" /><Relationship Id="rId25" Type="http://schemas.openxmlformats.org/officeDocument/2006/relationships/hyperlink" Target="http://www.impressionmedia.cz/technicke-specifilkace/#expand" TargetMode="External" /><Relationship Id="rId26" Type="http://schemas.openxmlformats.org/officeDocument/2006/relationships/hyperlink" Target="http://www.impressionmedia.cz/technicke-specifilkace/#ilayer" TargetMode="External" /><Relationship Id="rId27" Type="http://schemas.openxmlformats.org/officeDocument/2006/relationships/hyperlink" Target="http://www.impressionmedia.cz/technicke-specifilkace/#videoilayer" TargetMode="External" /><Relationship Id="rId28" Type="http://schemas.openxmlformats.org/officeDocument/2006/relationships/hyperlink" Target="http://www.impressionmedia.cz/technicke-specifilkace/#leaderboard" TargetMode="External" /><Relationship Id="rId29" Type="http://schemas.openxmlformats.org/officeDocument/2006/relationships/hyperlink" Target="http://www.impressionmedia.cz/technicke-specifilkace/#preroll" TargetMode="External" /><Relationship Id="rId30" Type="http://schemas.openxmlformats.org/officeDocument/2006/relationships/hyperlink" Target="http://www.impressionmedia.cz/technicke-specifilkace/#rollbandvideo" TargetMode="External" /><Relationship Id="rId31" Type="http://schemas.openxmlformats.org/officeDocument/2006/relationships/hyperlink" Target="http://www.iinfo.cz/pro-inzerenty/technicke-specifikace/" TargetMode="External" /><Relationship Id="rId32" Type="http://schemas.openxmlformats.org/officeDocument/2006/relationships/hyperlink" Target="http://www.iinfo.cz/nove-specialni-formaty-gemius.pdf" TargetMode="External" /><Relationship Id="rId33" Type="http://schemas.openxmlformats.org/officeDocument/2006/relationships/hyperlink" Target="http://www.iinfo.cz/nove-specialni-formaty-gemius.pdf" TargetMode="External" /><Relationship Id="rId34" Type="http://schemas.openxmlformats.org/officeDocument/2006/relationships/hyperlink" Target="http://www.iinfo.cz/pro-inzerenty/technicke-specifikace/" TargetMode="External" /><Relationship Id="rId35" Type="http://schemas.openxmlformats.org/officeDocument/2006/relationships/hyperlink" Target="http://www.iinfo.cz/pro-inzerenty/technicke-specifikace/" TargetMode="External" /><Relationship Id="rId36" Type="http://schemas.openxmlformats.org/officeDocument/2006/relationships/hyperlink" Target="http://www.iinfo.cz/pro-inzerenty/technicke-specifikace/" TargetMode="External" /><Relationship Id="rId37" Type="http://schemas.openxmlformats.org/officeDocument/2006/relationships/hyperlink" Target="http://www.iinfo.cz/Tvorba_kreativy_videobanneru_pro_RS_AdOcean.pdf" TargetMode="External" /><Relationship Id="rId38" Type="http://schemas.openxmlformats.org/officeDocument/2006/relationships/hyperlink" Target="http://www.kurzy.cz/reklama/specifikace/oramovani.htm" TargetMode="External" /><Relationship Id="rId39" Type="http://schemas.openxmlformats.org/officeDocument/2006/relationships/hyperlink" Target="http://www.kurzy.cz/" TargetMode="External" /><Relationship Id="rId40" Type="http://schemas.openxmlformats.org/officeDocument/2006/relationships/hyperlink" Target="http://www.kurzy.cz/" TargetMode="External" /><Relationship Id="rId41" Type="http://schemas.openxmlformats.org/officeDocument/2006/relationships/hyperlink" Target="http://www.kurzy.cz/" TargetMode="External" /><Relationship Id="rId42" Type="http://schemas.openxmlformats.org/officeDocument/2006/relationships/hyperlink" Target="http://www.kurzy.cz/" TargetMode="External" /><Relationship Id="rId43" Type="http://schemas.openxmlformats.org/officeDocument/2006/relationships/hyperlink" Target="http://data.idnes.cz/soubory/mafra_all/52A120926_TVE_SPECIFIKACE_REKLAMNICH.PDF" TargetMode="External" /><Relationship Id="rId44" Type="http://schemas.openxmlformats.org/officeDocument/2006/relationships/hyperlink" Target="http://img.mf.cz/file-public/362/4-mediakit_technicka_2015_eng.pdf" TargetMode="External" /><Relationship Id="rId45" Type="http://schemas.openxmlformats.org/officeDocument/2006/relationships/hyperlink" Target="http://www.novagroup.cz/images/documents/obchod/Internet_2015/technicke_podminky_internetove_inzerce_2015.pdf" TargetMode="External" /><Relationship Id="rId46" Type="http://schemas.openxmlformats.org/officeDocument/2006/relationships/hyperlink" Target="http://www.novagroup.cz/images/documents/obchod/Internet_2015/technicke_podminky_internetove_inzerce_2015.pdf" TargetMode="External" /><Relationship Id="rId47" Type="http://schemas.openxmlformats.org/officeDocument/2006/relationships/hyperlink" Target="http://www.novagroup.cz/images/documents/obchod/Internet_2015/technicke_podminky_internetove_inzerce_2015.pdf" TargetMode="External" /><Relationship Id="rId48" Type="http://schemas.openxmlformats.org/officeDocument/2006/relationships/hyperlink" Target="http://www.novagroup.cz/images/documents/obchod/Internet_2015/technicke_podminky_internetove_inzerce_2015.pdf" TargetMode="External" /><Relationship Id="rId49" Type="http://schemas.openxmlformats.org/officeDocument/2006/relationships/hyperlink" Target="http://www.iprima.cz/reklama/format/videospot" TargetMode="External" /><Relationship Id="rId50" Type="http://schemas.openxmlformats.org/officeDocument/2006/relationships/hyperlink" Target="http://www.iprima.cz/reklama/format/overlay" TargetMode="External" /><Relationship Id="rId51" Type="http://schemas.openxmlformats.org/officeDocument/2006/relationships/hyperlink" Target="http://www.iprima.cz/reklama/format/fullscreen" TargetMode="External" /><Relationship Id="rId52" Type="http://schemas.openxmlformats.org/officeDocument/2006/relationships/hyperlink" Target="http://www.iprima.cz/reklama/format/gate" TargetMode="External" /><Relationship Id="rId53" Type="http://schemas.openxmlformats.org/officeDocument/2006/relationships/hyperlink" Target="http://www.iprima.cz/reklama/format/pozadi" TargetMode="External" /><Relationship Id="rId54" Type="http://schemas.openxmlformats.org/officeDocument/2006/relationships/hyperlink" Target="http://www.iprima.cz/reklama/format/leaderboard" TargetMode="External" /><Relationship Id="rId55" Type="http://schemas.openxmlformats.org/officeDocument/2006/relationships/hyperlink" Target="http://www.iprima.cz/reklama/format/medium-rectangle" TargetMode="External" /><Relationship Id="rId56" Type="http://schemas.openxmlformats.org/officeDocument/2006/relationships/hyperlink" Target="http://www.iprima.cz/reklama/format/half-page-ad" TargetMode="External" /><Relationship Id="rId57" Type="http://schemas.openxmlformats.org/officeDocument/2006/relationships/hyperlink" Target="http://www.iprima.cz/reklama/format/megaboard" TargetMode="External" /><Relationship Id="rId58" Type="http://schemas.openxmlformats.org/officeDocument/2006/relationships/hyperlink" Target="http://www.iprima.cz/reklama/format/pr-clanek" TargetMode="External" /><Relationship Id="rId59" Type="http://schemas.openxmlformats.org/officeDocument/2006/relationships/hyperlink" Target="http://onas.seznam.cz/cz/reklama/technicke-specifikace/reklamni-formaty/direct-mail.html" TargetMode="External" /><Relationship Id="rId60" Type="http://schemas.openxmlformats.org/officeDocument/2006/relationships/hyperlink" Target="http://onas.seznam.cz/cz/reklama/technicke-specifikace/reklamni-formaty/homepage.html" TargetMode="External" /><Relationship Id="rId61" Type="http://schemas.openxmlformats.org/officeDocument/2006/relationships/hyperlink" Target="http://onas.seznam.cz/cz/reklama/technicke-specifikace/reklamni-formaty/injektaz.html" TargetMode="External" /><Relationship Id="rId62" Type="http://schemas.openxmlformats.org/officeDocument/2006/relationships/hyperlink" Target="http://onas.seznam.cz/cz/reklama/technicke-specifikace/reklamni-formaty/inspirace.html" TargetMode="External" /><Relationship Id="rId63" Type="http://schemas.openxmlformats.org/officeDocument/2006/relationships/hyperlink" Target="http://onas.seznam.cz/cz/reklama/technicke-specifikace/reklamni-formaty/interaktivni-sponzor-sluzby.html" TargetMode="External" /><Relationship Id="rId64" Type="http://schemas.openxmlformats.org/officeDocument/2006/relationships/hyperlink" Target="http://onas.seznam.cz/cz/reklama/technicke-specifikace/reklamni-formaty/kalkulacka.html" TargetMode="External" /><Relationship Id="rId65" Type="http://schemas.openxmlformats.org/officeDocument/2006/relationships/hyperlink" Target="http://onas.seznam.cz/cz/reklama/technicke-specifikace/reklamni-formaty/komercni-sdeleni.html" TargetMode="External" /><Relationship Id="rId66" Type="http://schemas.openxmlformats.org/officeDocument/2006/relationships/hyperlink" Target="http://onas.seznam.cz/cz/reklama/technicke-specifikace/reklamni-formaty/kontextova-reklama.html" TargetMode="External" /><Relationship Id="rId67" Type="http://schemas.openxmlformats.org/officeDocument/2006/relationships/hyperlink" Target="http://onas.seznam.cz/cz/reklama/technicke-specifikace/reklamni-formaty/leaderboard.html" TargetMode="External" /><Relationship Id="rId68" Type="http://schemas.openxmlformats.org/officeDocument/2006/relationships/hyperlink" Target="http://onas.seznam.cz/cz/reklama/technicke-specifikace/reklamni-formaty/medium-rectangle.html" TargetMode="External" /><Relationship Id="rId69" Type="http://schemas.openxmlformats.org/officeDocument/2006/relationships/hyperlink" Target="http://onas.seznam.cz/cz/reklama/technicke-specifikace/reklamni-formaty/" TargetMode="External" /><Relationship Id="rId70" Type="http://schemas.openxmlformats.org/officeDocument/2006/relationships/hyperlink" Target="http://onas.seznam.cz/cz/reklama/technicke-specifikace/reklamni-formaty/megaboard.html" TargetMode="External" /><Relationship Id="rId71" Type="http://schemas.openxmlformats.org/officeDocument/2006/relationships/hyperlink" Target="http://onas.seznam.cz/cz/reklama/technicke-specifikace/reklamni-formaty/nas-tip.html" TargetMode="External" /><Relationship Id="rId72" Type="http://schemas.openxmlformats.org/officeDocument/2006/relationships/hyperlink" Target="http://onas.seznam.cz/cz/reklama/technicke-specifikace/reklamni-formaty/overlay.html" TargetMode="External" /><Relationship Id="rId73" Type="http://schemas.openxmlformats.org/officeDocument/2006/relationships/hyperlink" Target="http://onas.seznam.cz/cz/reklama/technicke-specifikace/reklamni-formaty/partner-rubriky.html" TargetMode="External" /><Relationship Id="rId74" Type="http://schemas.openxmlformats.org/officeDocument/2006/relationships/hyperlink" Target="http://onas.seznam.cz/cz/reklama/technicke-specifikace/reklamni-formaty/produktova-plachta.html" TargetMode="External" /><Relationship Id="rId75" Type="http://schemas.openxmlformats.org/officeDocument/2006/relationships/hyperlink" Target="http://onas.seznam.cz/cz/reklama/technicke-specifikace/reklamni-formaty/rectangle.html" TargetMode="External" /><Relationship Id="rId76" Type="http://schemas.openxmlformats.org/officeDocument/2006/relationships/hyperlink" Target="http://onas.seznam.cz/cz/reklama/technicke-specifikace/reklamni-formaty/seznam-medium-rectangle.html" TargetMode="External" /><Relationship Id="rId77" Type="http://schemas.openxmlformats.org/officeDocument/2006/relationships/hyperlink" Target="http://onas.seznam.cz/cz/reklama/technicke-specifikace/reklamni-formaty/seznam-tip.html" TargetMode="External" /><Relationship Id="rId78" Type="http://schemas.openxmlformats.org/officeDocument/2006/relationships/hyperlink" Target="http://napoveda.sklik.cz/cz/pravidla-inzerovani/pravidla-graficke-reklamy/" TargetMode="External" /><Relationship Id="rId79" Type="http://schemas.openxmlformats.org/officeDocument/2006/relationships/hyperlink" Target="http://onas.seznam.cz/cz/reklama/technicke-specifikace/reklamni-formaty/skyscraper.html" TargetMode="External" /><Relationship Id="rId80" Type="http://schemas.openxmlformats.org/officeDocument/2006/relationships/hyperlink" Target="http://onas.seznam.cz/cz/reklama/technicke-specifikace/reklamni-formaty/sponzor-fotogalerie.html" TargetMode="External" /><Relationship Id="rId81" Type="http://schemas.openxmlformats.org/officeDocument/2006/relationships/hyperlink" Target="http://onas.seznam.cz/cz/reklama/technicke-specifikace/reklamni-formaty/sponzor-poradu.html" TargetMode="External" /><Relationship Id="rId82" Type="http://schemas.openxmlformats.org/officeDocument/2006/relationships/hyperlink" Target="http://onas.seznam.cz/cz/reklama/technicke-specifikace/reklamni-formaty/top-produkt.html" TargetMode="External" /><Relationship Id="rId83" Type="http://schemas.openxmlformats.org/officeDocument/2006/relationships/hyperlink" Target="http://onas.seznam.cz/cz/reklama/technicke-specifikace/reklamni-formaty/transparent-skyscraper.html" TargetMode="External" /><Relationship Id="rId84" Type="http://schemas.openxmlformats.org/officeDocument/2006/relationships/hyperlink" Target="http://onas.seznam.cz/cz/reklama/technicke-specifikace/reklamni-formaty/videospot.html" TargetMode="External" /><Relationship Id="rId85" Type="http://schemas.openxmlformats.org/officeDocument/2006/relationships/hyperlink" Target="http://onas.seznam.cz/cz/reklama/technicke-specifikace/reklamni-formaty/ilayer.html" TargetMode="External" /><Relationship Id="rId86" Type="http://schemas.openxmlformats.org/officeDocument/2006/relationships/hyperlink" Target="http://onas.seznam.cz/cz/reklama/technicke-specifikace/reklamni-formaty/branding-2015.html" TargetMode="External" /><Relationship Id="rId87" Type="http://schemas.openxmlformats.org/officeDocument/2006/relationships/hyperlink" Target="http://onas.seznam.cz/cz/reklama/technicke-specifikace/reklamni-formaty/corner.html" TargetMode="External" /><Relationship Id="rId88" Type="http://schemas.openxmlformats.org/officeDocument/2006/relationships/hyperlink" Target="http://onas.seznam.cz/cz/reklama/technicke-specifikace/reklamni-formaty/expandable-video.html" TargetMode="External" /><Relationship Id="rId89" Type="http://schemas.openxmlformats.org/officeDocument/2006/relationships/hyperlink" Target="http://onas.seznam.cz/cz/reklama/technicke-specifikace/reklamni-formaty/expandable-video-leaderboard.html" TargetMode="External" /><Relationship Id="rId90" Type="http://schemas.openxmlformats.org/officeDocument/2006/relationships/hyperlink" Target="http://onas.seznam.cz/cz/reklama/technicke-specifikace/reklamni-formaty/expandable-video-skyscraper.html" TargetMode="External" /><Relationship Id="rId91" Type="http://schemas.openxmlformats.org/officeDocument/2006/relationships/hyperlink" Target="http://onas.seznam.cz/cz/reklama/technicke-specifikace/reklamni-formaty/homepage-bottom.html" TargetMode="External" /><Relationship Id="rId92" Type="http://schemas.openxmlformats.org/officeDocument/2006/relationships/hyperlink" Target="http://onas.seznam.cz/cz/reklama/technicke-specifikace/reklamni-formaty/homepage-exclusive.html" TargetMode="External" /><Relationship Id="rId93" Type="http://schemas.openxmlformats.org/officeDocument/2006/relationships/hyperlink" Target="http://onas.seznam.cz/cz/reklama/technicke-specifikace/reklamni-formaty/homepage-ilayer.html" TargetMode="External" /><Relationship Id="rId94" Type="http://schemas.openxmlformats.org/officeDocument/2006/relationships/hyperlink" Target="http://onas.seznam.cz/cz/reklama/technicke-specifikace/reklamni-formaty/homepage-tv.html" TargetMode="External" /><Relationship Id="rId95" Type="http://schemas.openxmlformats.org/officeDocument/2006/relationships/hyperlink" Target="http://onas.seznam.cz/cz/reklama/technicke-specifikace/reklamni-formaty/leaderboard-ilayer.html" TargetMode="External" /><Relationship Id="rId96" Type="http://schemas.openxmlformats.org/officeDocument/2006/relationships/hyperlink" Target="http://onas.seznam.cz/cz/reklama/technicke-specifikace/reklamni-formaty/leaderboard-rollout.html" TargetMode="External" /><Relationship Id="rId97" Type="http://schemas.openxmlformats.org/officeDocument/2006/relationships/hyperlink" Target="http://onas.seznam.cz/cz/reklama/technicke-specifikace/reklamni-formaty/scroller.html" TargetMode="External" /><Relationship Id="rId98" Type="http://schemas.openxmlformats.org/officeDocument/2006/relationships/hyperlink" Target="http://onas.seznam.cz/cz/reklama/technicke-specifikace/reklamni-formaty/skin-s-pozadim.html" TargetMode="External" /><Relationship Id="rId99" Type="http://schemas.openxmlformats.org/officeDocument/2006/relationships/hyperlink" Target="http://onas.seznam.cz/cz/reklama/technicke-specifikace/reklamni-formaty/skyscraper-ilayer.html" TargetMode="External" /><Relationship Id="rId100" Type="http://schemas.openxmlformats.org/officeDocument/2006/relationships/hyperlink" Target="http://onas.seznam.cz/cz/reklama/technicke-specifikace/reklamni-formaty/skyscraper-rollout.html" TargetMode="External" /><Relationship Id="rId101" Type="http://schemas.openxmlformats.org/officeDocument/2006/relationships/hyperlink" Target="http://www.spiritmedia.cz/technicke-specifikace" TargetMode="External" /><Relationship Id="rId102" Type="http://schemas.openxmlformats.org/officeDocument/2006/relationships/hyperlink" Target="http://www.tiscalimedia.cz/wp-content/uploads/tiscalimedia-techspec-bannerova_reklama_html5.pdf" TargetMode="External" /><Relationship Id="rId103" Type="http://schemas.openxmlformats.org/officeDocument/2006/relationships/hyperlink" Target="http://www.tiscalimedia.cz/wp-content/uploads/tiscalimedia-techspec-bannerova_reklama.pdf" TargetMode="External" /><Relationship Id="rId104" Type="http://schemas.openxmlformats.org/officeDocument/2006/relationships/hyperlink" Target="http://www.tiscalimedia.cz/wp-content/uploads/tiscalimedia-techspec-komercni_sdeleni.pdf" TargetMode="External" /><Relationship Id="rId105" Type="http://schemas.openxmlformats.org/officeDocument/2006/relationships/hyperlink" Target="http://www.tiscalimedia.cz/wp-content/uploads/tiscalimedia-techspec-skin.pdf%20)r)r)r" TargetMode="External" /><Relationship Id="rId106" Type="http://schemas.openxmlformats.org/officeDocument/2006/relationships/hyperlink" Target="http://www.tiscalimedia.cz/wp-content/uploads/2011/08/tiscali_ts_branding.pdf" TargetMode="External" /><Relationship Id="rId107" Type="http://schemas.openxmlformats.org/officeDocument/2006/relationships/hyperlink" Target="http://www.tiscalimedia.cz/wp-content/uploads/tiscalimedia-techspec-videoreklama.pdf" TargetMode="External" /><Relationship Id="rId108" Type="http://schemas.openxmlformats.org/officeDocument/2006/relationships/hyperlink" Target="http://www.tiscalimedia.cz/wp-content/uploads/2011/09/tiscali_ts_direct_mail.pdf" TargetMode="External" /><Relationship Id="rId109" Type="http://schemas.openxmlformats.org/officeDocument/2006/relationships/hyperlink" Target="http://www.tiscalimedia.cz/wp-content/uploads/2011/09/tiscali_ts_interstitial.pdf" TargetMode="External" /><Relationship Id="rId110" Type="http://schemas.openxmlformats.org/officeDocument/2006/relationships/hyperlink" Target="http://www.tiscalimedia.cz/wp-content/uploads/tiscalimedia-techspec-ilayer.pdf" TargetMode="External" /><Relationship Id="rId111" Type="http://schemas.openxmlformats.org/officeDocument/2006/relationships/hyperlink" Target="http://www.tiscalimedia.cz/wp-content/uploads/tiscalimedia-techspec-pr_clanek.pdf" TargetMode="External" /><Relationship Id="rId112" Type="http://schemas.openxmlformats.org/officeDocument/2006/relationships/hyperlink" Target="http://www.tiscalimedia.cz/wp-content/uploads/2011/09/tiscali_ts_videobanner.pdf" TargetMode="External" /><Relationship Id="rId113" Type="http://schemas.openxmlformats.org/officeDocument/2006/relationships/hyperlink" Target="http://img.ceskatelevize.cz/boss/document/103.pdf?v=1" TargetMode="External" /><Relationship Id="rId114" Type="http://schemas.openxmlformats.org/officeDocument/2006/relationships/hyperlink" Target="http://data.idnes.cz/soubory/mafra_all/52A120926_TVE_SPECIFIKACE_REKLAMNICH.PDF" TargetMode="External" /><Relationship Id="rId115" Type="http://schemas.openxmlformats.org/officeDocument/2006/relationships/hyperlink" Target="http://ad.economia.cz/bannerova-reklama/standardni-formaty/" TargetMode="External" /><Relationship Id="rId116" Type="http://schemas.openxmlformats.org/officeDocument/2006/relationships/hyperlink" Target="http://ad.economia.cz/bannerova-reklama/standardni-formaty/" TargetMode="External" /><Relationship Id="rId117" Type="http://schemas.openxmlformats.org/officeDocument/2006/relationships/hyperlink" Target="http://www.ceskenoviny.cz/reklama/technicka-specifikace/" TargetMode="External" /><Relationship Id="rId118" Type="http://schemas.openxmlformats.org/officeDocument/2006/relationships/hyperlink" Target="http://www.bauermedia.cz/sites/default/files/prilohy/42/ts_-_bannery_-_univerzalni.pdf" TargetMode="External" /><Relationship Id="rId119" Type="http://schemas.openxmlformats.org/officeDocument/2006/relationships/hyperlink" Target="http://www.bauermedia.cz/sites/default/files/prilohy/42/ts_-_bannery_-_univerzalni.pdf" TargetMode="External" /><Relationship Id="rId120" Type="http://schemas.openxmlformats.org/officeDocument/2006/relationships/hyperlink" Target="http://www.bauermedia.cz/sites/default/files/prilohy/42/ts_-_bannery_-_univerzalni.pdf" TargetMode="External" /><Relationship Id="rId121" Type="http://schemas.openxmlformats.org/officeDocument/2006/relationships/hyperlink" Target="http://vice.idnes.cz/branding/pravidla.html" TargetMode="External" /><Relationship Id="rId122" Type="http://schemas.openxmlformats.org/officeDocument/2006/relationships/hyperlink" Target="http://data.idnes.cz/soubory/mafra_all/88A130827_TVE_SPECIFIKACEREKLAMNICHF.PDF" TargetMode="External" /><Relationship Id="rId123" Type="http://schemas.openxmlformats.org/officeDocument/2006/relationships/hyperlink" Target="http://onas.seznam.cz/cz/reklama/technicke-specifikace/reklamni-formaty/komercni-pozadi.html" TargetMode="External" /><Relationship Id="rId124" Type="http://schemas.openxmlformats.org/officeDocument/2006/relationships/hyperlink" Target="http://ad.economia.cz/bannerova-reklama/nestandardni-formaty/videoad/" TargetMode="External" /><Relationship Id="rId125" Type="http://schemas.openxmlformats.org/officeDocument/2006/relationships/hyperlink" Target="http://data.idnes.cz/soubory/mafra_all/88A130827_TVE_SPECIFIKACEREKLAMNICHF.PDF" TargetMode="External" /><Relationship Id="rId126" Type="http://schemas.openxmlformats.org/officeDocument/2006/relationships/hyperlink" Target="http://www.idnes.cz/" TargetMode="External" /><Relationship Id="rId127" Type="http://schemas.openxmlformats.org/officeDocument/2006/relationships/hyperlink" Target="http://data.idnes.cz/soubory/mafra_all/52A120926_TVE_SPECIFIKACE_REKLAMNICH.PDF" TargetMode="External" /><Relationship Id="rId128" Type="http://schemas.openxmlformats.org/officeDocument/2006/relationships/hyperlink" Target="http://data.idnes.cz/soubory/mafra_all/52A120926_TVE_SPECIFIKACE_REKLAMNICH.PDF" TargetMode="External" /><Relationship Id="rId129" Type="http://schemas.openxmlformats.org/officeDocument/2006/relationships/hyperlink" Target="http://data.idnes.cz/soubory/mafra_all/88A130827_TVE_SPECIFIKACEREKLAMNICHF.PDF" TargetMode="External" /><Relationship Id="rId130" Type="http://schemas.openxmlformats.org/officeDocument/2006/relationships/hyperlink" Target="http://data.idnes.cz/soubory/mafra_all/88A130827_TVE_SPECIFIKACEREKLAMNICHF.PDF" TargetMode="External" /><Relationship Id="rId131" Type="http://schemas.openxmlformats.org/officeDocument/2006/relationships/hyperlink" Target="http://data.idnes.cz/soubory/mafra_all/88A130827_TVE_SPECIFIKACEREKLAMNICHF.PDF" TargetMode="External" /><Relationship Id="rId132" Type="http://schemas.openxmlformats.org/officeDocument/2006/relationships/hyperlink" Target="http://data.idnes.cz/soubory/mafra_all/88A130827_TVE_SPECIFIKACEREKLAMNICHF.PDF" TargetMode="External" /><Relationship Id="rId133" Type="http://schemas.openxmlformats.org/officeDocument/2006/relationships/hyperlink" Target="http://data.idnes.cz/soubory/mafra_all/52A120926_TVE_SPECIFIKACE_REKLAMNICH.PDF" TargetMode="External" /><Relationship Id="rId134" Type="http://schemas.openxmlformats.org/officeDocument/2006/relationships/hyperlink" Target="http://data.idnes.cz/soubory/mafra_all/88A130827_TVE_SPECIFIKACEREKLAMNICHF.PDF" TargetMode="External" /><Relationship Id="rId135" Type="http://schemas.openxmlformats.org/officeDocument/2006/relationships/hyperlink" Target="http://www.parlamentnilisty.cz/redakce/reklama/" TargetMode="External" /><Relationship Id="rId136" Type="http://schemas.openxmlformats.org/officeDocument/2006/relationships/hyperlink" Target="http://www.cncenter.cz/clanek/1609/leaderboard" TargetMode="External" /><Relationship Id="rId137" Type="http://schemas.openxmlformats.org/officeDocument/2006/relationships/hyperlink" Target="http://www.cncenter.cz/clanek/1561/megaboard" TargetMode="External" /><Relationship Id="rId138" Type="http://schemas.openxmlformats.org/officeDocument/2006/relationships/hyperlink" Target="http://www.cncenter.cz/clanek/1564/rectangle" TargetMode="External" /><Relationship Id="rId139" Type="http://schemas.openxmlformats.org/officeDocument/2006/relationships/hyperlink" Target="http://www.cncenter.cz/clanek/1565/double-skyscraper" TargetMode="External" /><Relationship Id="rId140" Type="http://schemas.openxmlformats.org/officeDocument/2006/relationships/hyperlink" Target="http://www.cncenter.cz/clanek/1566/pr-premium" TargetMode="External" /><Relationship Id="rId141" Type="http://schemas.openxmlformats.org/officeDocument/2006/relationships/hyperlink" Target="http://www.cncenter.cz/clanek/1570/double-gate" TargetMode="External" /><Relationship Id="rId142" Type="http://schemas.openxmlformats.org/officeDocument/2006/relationships/hyperlink" Target="http://www.cncenter.cz/clanek/1634/branding-s" TargetMode="External" /><Relationship Id="rId143" Type="http://schemas.openxmlformats.org/officeDocument/2006/relationships/hyperlink" Target="http://www.cncenter.cz/clanek/1636/branding-l" TargetMode="External" /><Relationship Id="rId144" Type="http://schemas.openxmlformats.org/officeDocument/2006/relationships/hyperlink" Target="http://www.cncenter.cz/clanek/1637/branding-xl" TargetMode="External" /><Relationship Id="rId145" Type="http://schemas.openxmlformats.org/officeDocument/2006/relationships/hyperlink" Target="http://www.cncenter.cz/clanek/1576/branding-xxl" TargetMode="External" /><Relationship Id="rId146" Type="http://schemas.openxmlformats.org/officeDocument/2006/relationships/hyperlink" Target="http://www.cncenter.cz/clanek/1698/wallpaper" TargetMode="External" /><Relationship Id="rId147" Type="http://schemas.openxmlformats.org/officeDocument/2006/relationships/hyperlink" Target="http://img.cncenter.cz/static/pdf/202/3/9/2023979.pdf" TargetMode="External" /><Relationship Id="rId148" Type="http://schemas.openxmlformats.org/officeDocument/2006/relationships/hyperlink" Target="http://img.cncenter.cz/static/pdf/202/3/9/2023977.pdf" TargetMode="External" /><Relationship Id="rId149" Type="http://schemas.openxmlformats.org/officeDocument/2006/relationships/hyperlink" Target="http://img.cncenter.cz/static/pdf/202/3/9/2023976.pdf" TargetMode="External" /><Relationship Id="rId150" Type="http://schemas.openxmlformats.org/officeDocument/2006/relationships/hyperlink" Target="http://img.cncenter.cz/static/pdf/202/4/2/2024220.pdf" TargetMode="External" /><Relationship Id="rId151" Type="http://schemas.openxmlformats.org/officeDocument/2006/relationships/hyperlink" Target="http://img.cncenter.cz/static/pdf/202/4/2/2024221.pdf" TargetMode="External" /><Relationship Id="rId152" Type="http://schemas.openxmlformats.org/officeDocument/2006/relationships/hyperlink" Target="http://img.cncenter.cz/static/pdf/202/4/2/2024222.pdf" TargetMode="External" /><Relationship Id="rId153" Type="http://schemas.openxmlformats.org/officeDocument/2006/relationships/hyperlink" Target="http://img.cncenter.cz/static/pdf/202/4/3/2024324.pdf" TargetMode="External" /><Relationship Id="rId154" Type="http://schemas.openxmlformats.org/officeDocument/2006/relationships/hyperlink" Target="http://img.cncenter.cz/static/pdf/232/7/1/2327106.pdf" TargetMode="External" /><Relationship Id="rId155" Type="http://schemas.openxmlformats.org/officeDocument/2006/relationships/hyperlink" Target="https://support.google.com/adwordspolicy/answer/176108" TargetMode="External" /><Relationship Id="rId156" Type="http://schemas.openxmlformats.org/officeDocument/2006/relationships/hyperlink" Target="https://support.google.com/adwordspolicy/answer/6021630?hl=cs&amp;vid=1-635768007888480965-3775321297" TargetMode="External" /><Relationship Id="rId157" Type="http://schemas.openxmlformats.org/officeDocument/2006/relationships/hyperlink" Target="http://www.novagroup.cz/images/documents/obchod/Internet_2015/technicke_podminky_internetove_inzerce_2015.pdf" TargetMode="External" /><Relationship Id="rId158" Type="http://schemas.openxmlformats.org/officeDocument/2006/relationships/hyperlink" Target="https://developers.facebook.com/docs/app-ads/creating-ads" TargetMode="External" /><Relationship Id="rId159" Type="http://schemas.openxmlformats.org/officeDocument/2006/relationships/hyperlink" Target="https://support.google.com/adwords/answer/2472719?hl=cs&amp;vid=1-635779059973849249-3775321297" TargetMode="External" /><Relationship Id="rId160" Type="http://schemas.openxmlformats.org/officeDocument/2006/relationships/hyperlink" Target="https://www.facebook.com/business/ads-guide/video-views/facebook-video-views/" TargetMode="External" /><Relationship Id="rId161" Type="http://schemas.openxmlformats.org/officeDocument/2006/relationships/hyperlink" Target="http://img.cncenter.cz/static/pdf/228/7/5/2287520.pdf" TargetMode="External" /><Relationship Id="rId162" Type="http://schemas.openxmlformats.org/officeDocument/2006/relationships/hyperlink" Target="http://www.cncenter.cz/clanek/2125/otvirak" TargetMode="External" /><Relationship Id="rId163" Type="http://schemas.openxmlformats.org/officeDocument/2006/relationships/hyperlink" Target="http://data.idnes.cz/soubory/mafra_all/88A130827_TVE_SPECIFIKACEREKLAMNICHF.PDF" TargetMode="External" /><Relationship Id="rId164" Type="http://schemas.openxmlformats.org/officeDocument/2006/relationships/hyperlink" Target="http://www.adactive.cz/ke-stazeni.php%20%20&#353;ablona:%20AdActive%20TP%20branding%20webu%20Young%20PACK_2015uk&#225;zka:" TargetMode="External" /><Relationship Id="rId165" Type="http://schemas.openxmlformats.org/officeDocument/2006/relationships/hyperlink" Target="http://www.iprima.cz/reklama/format/gate" TargetMode="External" /><Relationship Id="rId166" Type="http://schemas.openxmlformats.org/officeDocument/2006/relationships/hyperlink" Target="http://onas.seznam.cz/cz/reklama/obecne-specifikace-formatu/videobanner-image-video.html" TargetMode="External" /><Relationship Id="rId167" Type="http://schemas.openxmlformats.org/officeDocument/2006/relationships/hyperlink" Target="http://ad.economia.cz/video-reklama/" TargetMode="External" /><Relationship Id="rId168" Type="http://schemas.openxmlformats.org/officeDocument/2006/relationships/hyperlink" Target="http://www.cncenter.cz/clanek/1727/pre-roll" TargetMode="External" /><Relationship Id="rId169" Type="http://schemas.openxmlformats.org/officeDocument/2006/relationships/hyperlink" Target="http://www.adactive.cz/navod-na-vyrobu.php" TargetMode="External" /><Relationship Id="rId170" Type="http://schemas.openxmlformats.org/officeDocument/2006/relationships/hyperlink" Target="http://www.adactive.cz/navod-na-vyrobu.php" TargetMode="External" /><Relationship Id="rId171" Type="http://schemas.openxmlformats.org/officeDocument/2006/relationships/hyperlink" Target="http://www.adactive.cz/navod-na-vyrobu.php" TargetMode="External" /><Relationship Id="rId172" Type="http://schemas.openxmlformats.org/officeDocument/2006/relationships/hyperlink" Target="http://www.adactive.cz/navod-na-vyrobu.php" TargetMode="External" /><Relationship Id="rId173" Type="http://schemas.openxmlformats.org/officeDocument/2006/relationships/hyperlink" Target="http://www.adactive.cz/navod-na-vyrobu.php" TargetMode="External" /><Relationship Id="rId174" Type="http://schemas.openxmlformats.org/officeDocument/2006/relationships/hyperlink" Target="http://www.adactive.cz/navod-na-vyrobu.php" TargetMode="External" /><Relationship Id="rId175" Type="http://schemas.openxmlformats.org/officeDocument/2006/relationships/hyperlink" Target="http://www.adactive.cz/navod-na-vyrobu.php" TargetMode="External" /><Relationship Id="rId176" Type="http://schemas.openxmlformats.org/officeDocument/2006/relationships/hyperlink" Target="http://www.adactive.cz/navod-na-vyrobu.php" TargetMode="External" /><Relationship Id="rId177" Type="http://schemas.openxmlformats.org/officeDocument/2006/relationships/hyperlink" Target="http://www.adactive.cz/navod-na-vyrobu.php" TargetMode="External" /><Relationship Id="rId178" Type="http://schemas.openxmlformats.org/officeDocument/2006/relationships/hyperlink" Target="http://www.adactive.cz/navod-na-vyrobu.php" TargetMode="External" /><Relationship Id="rId179" Type="http://schemas.openxmlformats.org/officeDocument/2006/relationships/hyperlink" Target="http://www.lagardere.cz/reklama/internetova-reklama/technicka-specifikace/" TargetMode="External" /><Relationship Id="rId180" Type="http://schemas.openxmlformats.org/officeDocument/2006/relationships/hyperlink" Target="https://support.google.com/adwordspolicy/answer/2679940?hl=cs" TargetMode="External" /><Relationship Id="rId181" Type="http://schemas.openxmlformats.org/officeDocument/2006/relationships/hyperlink" Target="http://reklama.modrykonik.cz/docs/cz_gross.pdf" TargetMode="External" /><Relationship Id="rId182" Type="http://schemas.openxmlformats.org/officeDocument/2006/relationships/hyperlink" Target="http://onas.seznam.cz/cz/reklama/technicke-specifikace/reklamni-formaty/video-takeover.html" TargetMode="External" /><Relationship Id="rId183"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hyperlink" Target="http://onas.heureka.sk/pre-obchodnych-partnerov/reklama-na-heureke/bannerova-reklama" TargetMode="External" /><Relationship Id="rId2" Type="http://schemas.openxmlformats.org/officeDocument/2006/relationships/hyperlink" Target="http://onas.heureka.sk/pre-obchodnych-partnerov/reklama-na-heureke/bannerova-reklama" TargetMode="External" /><Relationship Id="rId3" Type="http://schemas.openxmlformats.org/officeDocument/2006/relationships/hyperlink" Target="http://mafraslovakia.hnonline.sk/files/prilohy/201501/mafra_cennik_2015_v17_online.pdf%20%20-%20Trvanie%20prvej%20f&#225;zy%20maxim&#225;lne%207%20sek&#250;nd.%20Potom%20sa%20spr&#225;va%20ako%20Active%20pilot.%20Mus&#237;%20obsahova&#357;%20tla&#269;idlo%20na%20zatvorenie%20kreat&#237;vy%20(tzv.%20close%20button)." TargetMode="External" /><Relationship Id="rId4" Type="http://schemas.openxmlformats.org/officeDocument/2006/relationships/hyperlink" Target="http://mafraslovakia.hnonline.sk/files/prilohy/201501/mafra_cennik_2015_v17_online.pdf%20%20Mus&#237;%20obsahova&#357;%20tla&#269;idlo%20na%20zatvorenie%20kreat&#237;vy%20(tzv.%20close%20button)" TargetMode="External" /><Relationship Id="rId5" Type="http://schemas.openxmlformats.org/officeDocument/2006/relationships/hyperlink" Target="http://mafraslovakia.hnonline.sk/files/prilohy/201501/mafra_cennik_2015_v17_online.pdf%20-Trvanie%20prvej%20f&#225;zy%20maxim&#225;lne%207%20sek&#250;nd.%20Potom%20sa%20spr&#225;va%20ako%20Active%20pilot.%20Mus&#237;%20obsahova&#357;%20tla&#269;idlo%20na%20zatvorenie%20kreat&#237;vy%20(tzv.%20close%20button)." TargetMode="External" /><Relationship Id="rId6" Type="http://schemas.openxmlformats.org/officeDocument/2006/relationships/hyperlink" Target="http://mafraslovakia.hnonline.sk/files/prilohy/201501/mafra_cennik_2015_v17_online.pdf%20-%20Mus&#237;%20obsahova&#357;%20tzv.%20skip%20intro%20resp.%20mo&#382;nos&#357;%20prechodu%20na%20cie&#318;ov&#250;%20str&#225;nku." TargetMode="External" /><Relationship Id="rId7" Type="http://schemas.openxmlformats.org/officeDocument/2006/relationships/hyperlink" Target="http://mafraslovakia.hnonline.sk/files/prilohy/201501/mafra_cennik_2015_v17_online.pdf%20-%20Mus&#237;%20obsahova&#357;%20tzv.%20skip%20intro%20resp.%20mo&#382;nos&#357;%20prechodu%20na%20cie&#318;ov&#250;%20str&#225;nku." TargetMode="External" /><Relationship Id="rId8" Type="http://schemas.openxmlformats.org/officeDocument/2006/relationships/hyperlink" Target="http://www.joj.sk/reklama-web.html" TargetMode="External" /><Relationship Id="rId9" Type="http://schemas.openxmlformats.org/officeDocument/2006/relationships/hyperlink" Target="http://www.joj.sk/reklama-web.html" TargetMode="External" /><Relationship Id="rId10" Type="http://schemas.openxmlformats.org/officeDocument/2006/relationships/hyperlink" Target="http://www.joj.sk/reklama-web.html" TargetMode="External" /><Relationship Id="rId11" Type="http://schemas.openxmlformats.org/officeDocument/2006/relationships/hyperlink" Target="http://www.joj.sk/reklama-web.html" TargetMode="External" /><Relationship Id="rId12" Type="http://schemas.openxmlformats.org/officeDocument/2006/relationships/hyperlink" Target="http://www.joj.sk/reklama-web.html" TargetMode="External" /><Relationship Id="rId13" Type="http://schemas.openxmlformats.org/officeDocument/2006/relationships/hyperlink" Target="http://www.joj.sk/reklama-web.html" TargetMode="External" /><Relationship Id="rId14" Type="http://schemas.openxmlformats.org/officeDocument/2006/relationships/hyperlink" Target="http://www.joj.sk/reklama-web.html" TargetMode="External" /><Relationship Id="rId15" Type="http://schemas.openxmlformats.org/officeDocument/2006/relationships/hyperlink" Target="http://www.joj.sk/reklama-web.html" TargetMode="External" /><Relationship Id="rId16" Type="http://schemas.openxmlformats.org/officeDocument/2006/relationships/hyperlink" Target="http://www.joj.sk/reklama-web.html" TargetMode="External" /><Relationship Id="rId17" Type="http://schemas.openxmlformats.org/officeDocument/2006/relationships/hyperlink" Target="http://www.joj.sk/reklama-web.html" TargetMode="External" /><Relationship Id="rId18" Type="http://schemas.openxmlformats.org/officeDocument/2006/relationships/hyperlink" Target="http://www.joj.sk/reklama-web.html" TargetMode="External" /><Relationship Id="rId19" Type="http://schemas.openxmlformats.org/officeDocument/2006/relationships/hyperlink" Target="http://www.joj.sk/reklama-web.html" TargetMode="External" /><Relationship Id="rId20" Type="http://schemas.openxmlformats.org/officeDocument/2006/relationships/hyperlink" Target="http://www.joj.sk/reklama-web.html" TargetMode="External" /><Relationship Id="rId21" Type="http://schemas.openxmlformats.org/officeDocument/2006/relationships/hyperlink" Target="http://www.joj.sk/reklama-web.html" TargetMode="External" /><Relationship Id="rId22" Type="http://schemas.openxmlformats.org/officeDocument/2006/relationships/hyperlink" Target="http://www.joj.sk/reklama-web.html" TargetMode="External" /><Relationship Id="rId23" Type="http://schemas.openxmlformats.org/officeDocument/2006/relationships/hyperlink" Target="http://www.joj.sk/reklama-web.html" TargetMode="External" /><Relationship Id="rId24" Type="http://schemas.openxmlformats.org/officeDocument/2006/relationships/hyperlink" Target="http://www.joj.sk/reklama-web.html" TargetMode="External" /><Relationship Id="rId25" Type="http://schemas.openxmlformats.org/officeDocument/2006/relationships/hyperlink" Target="http://www.joj.sk/reklama-web.html" TargetMode="External" /><Relationship Id="rId26" Type="http://schemas.openxmlformats.org/officeDocument/2006/relationships/hyperlink" Target="http://static.cdn.markiza.sk/media/doc/cenniky/cennik_markiza_201411_2.pdf" TargetMode="External" /><Relationship Id="rId27" Type="http://schemas.openxmlformats.org/officeDocument/2006/relationships/hyperlink" Target="http://static.cdn.markiza.sk/media/doc/cenniky/cennik_markiza_201411_2.pdf" TargetMode="External" /><Relationship Id="rId28" Type="http://schemas.openxmlformats.org/officeDocument/2006/relationships/hyperlink" Target="http://static.cdn.markiza.sk/media/doc/cenniky/cennik_markiza_201411_2.pdf" TargetMode="External" /><Relationship Id="rId29" Type="http://schemas.openxmlformats.org/officeDocument/2006/relationships/hyperlink" Target="http://static.cdn.markiza.sk/media/doc/cenniky/cennik_markiza_201411_2.pdf" TargetMode="External" /><Relationship Id="rId30" Type="http://schemas.openxmlformats.org/officeDocument/2006/relationships/hyperlink" Target="http://static.cdn.markiza.sk/media/doc/cenniky/cennik_markiza_201411_2.pdf" TargetMode="External" /><Relationship Id="rId31" Type="http://schemas.openxmlformats.org/officeDocument/2006/relationships/hyperlink" Target="http://static.cdn.markiza.sk/media/doc/cenniky/cennik_markiza_201411_2.pdf" TargetMode="External" /><Relationship Id="rId32" Type="http://schemas.openxmlformats.org/officeDocument/2006/relationships/hyperlink" Target="http://static.cdn.markiza.sk/media/doc/cenniky/cennik_markiza_201411_2.pdf" TargetMode="External" /><Relationship Id="rId33" Type="http://schemas.openxmlformats.org/officeDocument/2006/relationships/hyperlink" Target="http://static.cdn.markiza.sk/media/doc/cenniky/cennik_markiza_201411_2.pdf" TargetMode="External" /><Relationship Id="rId34" Type="http://schemas.openxmlformats.org/officeDocument/2006/relationships/hyperlink" Target="http://static.cdn.markiza.sk/media/doc/cenniky/cennik_markiza_201411_2.pdf" TargetMode="External" /><Relationship Id="rId35" Type="http://schemas.openxmlformats.org/officeDocument/2006/relationships/hyperlink" Target="http://static.cdn.markiza.sk/media/doc/cenniky/cennik_markiza_201411_2.pdf" TargetMode="External" /><Relationship Id="rId36" Type="http://schemas.openxmlformats.org/officeDocument/2006/relationships/hyperlink" Target="http://static.cdn.markiza.sk/media/doc/cenniky/cennik_markiza_201411_2.pdf" TargetMode="External" /><Relationship Id="rId37" Type="http://schemas.openxmlformats.org/officeDocument/2006/relationships/hyperlink" Target="http://static.cdn.markiza.sk/media/doc/cenniky/cennik_markiza_201411_2.pdf" TargetMode="External" /><Relationship Id="rId38" Type="http://schemas.openxmlformats.org/officeDocument/2006/relationships/hyperlink" Target="http://static.cdn.markiza.sk/media/doc/cenniky/cennik_markiza_201411_2.pdf" TargetMode="External" /><Relationship Id="rId39" Type="http://schemas.openxmlformats.org/officeDocument/2006/relationships/hyperlink" Target="http://static.cdn.markiza.sk/media/doc/cenniky/cennik_markiza_201411_2.pdf" TargetMode="External" /><Relationship Id="rId40" Type="http://schemas.openxmlformats.org/officeDocument/2006/relationships/hyperlink" Target="http://www.petitpress.sk/subory/File/inzercia/2015/SME_SK_plosna_reklama_specifikacie_1_6_2015(1).pdf" TargetMode="External" /><Relationship Id="rId41" Type="http://schemas.openxmlformats.org/officeDocument/2006/relationships/hyperlink" Target="http://www.petitpress.sk/subory/File/inzercia/2015/SME_SK_plosna_reklama_specifikacie_1_6_2015(1).pdf" TargetMode="External" /><Relationship Id="rId42" Type="http://schemas.openxmlformats.org/officeDocument/2006/relationships/hyperlink" Target="http://www.petitpress.sk/subory/File/inzercia/2015/SME_SK_plosna_reklama_specifikacie_1_6_2015(1).pdf" TargetMode="External" /><Relationship Id="rId43" Type="http://schemas.openxmlformats.org/officeDocument/2006/relationships/hyperlink" Target="http://www.petitpress.sk/subory/File/inzercia/2015/SME_SK_plosna_reklama_specifikacie_1_6_2015(1).pdf" TargetMode="External" /><Relationship Id="rId44" Type="http://schemas.openxmlformats.org/officeDocument/2006/relationships/hyperlink" Target="http://www.petitpress.sk/subory/File/inzercia/2015/SME_SK_plosna_reklama_specifikacie_1_6_2015(1).pdf" TargetMode="External" /><Relationship Id="rId45" Type="http://schemas.openxmlformats.org/officeDocument/2006/relationships/hyperlink" Target="http://www.petitpress.sk/fileadmin/sandbox/inzercia/sme.sk/SME_SK_plosna_reklama_specifikacie_1_6_2015_1_.pdf" TargetMode="External" /><Relationship Id="rId46" Type="http://schemas.openxmlformats.org/officeDocument/2006/relationships/hyperlink" Target="http://www.petitpress.sk/subory/File/inzercia/2015/SME_SK_plosna_reklama_specifikacie_1_6_2015(1).pdf" TargetMode="External" /><Relationship Id="rId47" Type="http://schemas.openxmlformats.org/officeDocument/2006/relationships/hyperlink" Target="http://www.petitpress.sk/subory/File/inzercia/2015/SME_SK_plosna_reklama_specifikacie_1_6_2015(1).pdf" TargetMode="External" /><Relationship Id="rId48" Type="http://schemas.openxmlformats.org/officeDocument/2006/relationships/hyperlink" Target="http://www.petitpress.sk/subory/File/inzercia/2015/SME_SK_plosna_reklama_specifikacie_1_6_2015(1).pdf" TargetMode="External" /><Relationship Id="rId49" Type="http://schemas.openxmlformats.org/officeDocument/2006/relationships/hyperlink" Target="http://www.petitpress.sk/subory/File/inzercia/2015/SME_SK_plosna_reklama_specifikacie_1_6_2015(1).pdf" TargetMode="External" /><Relationship Id="rId50" Type="http://schemas.openxmlformats.org/officeDocument/2006/relationships/hyperlink" Target="http://www.petitpress.sk/subory/File/inzercia/2015/SME_SK_plosna_reklama_specifikacie_1_6_2015(1).pdf" TargetMode="External" /><Relationship Id="rId51" Type="http://schemas.openxmlformats.org/officeDocument/2006/relationships/hyperlink" Target="http://www.petitpress.sk/subory/File/inzercia/2015/SME_SK_plosna_reklama_specifikacie_1_6_2015(1).pdf" TargetMode="External" /><Relationship Id="rId52" Type="http://schemas.openxmlformats.org/officeDocument/2006/relationships/hyperlink" Target="http://www.petitpress.sk/subory/File/inzercia/2015/SME_SK_plosna_reklama_specifikacie_1_6_2015(1).pdf" TargetMode="External" /><Relationship Id="rId53" Type="http://schemas.openxmlformats.org/officeDocument/2006/relationships/hyperlink" Target="http://www.petitpress.sk/subory/File/inzercia/2015/SME_SK_plosna_reklama_specifikacie_1_6_2015(1).pdf" TargetMode="External" /><Relationship Id="rId54" Type="http://schemas.openxmlformats.org/officeDocument/2006/relationships/hyperlink" Target="http://www.petitpress.sk/subory/File/inzercia/2015/SME_SK_plosna_reklama_specifikacie_1_6_2015(1).pdf" TargetMode="External" /><Relationship Id="rId55" Type="http://schemas.openxmlformats.org/officeDocument/2006/relationships/hyperlink" Target="http://www.petitpress.sk/subory/File/inzercia/2015/SME_SK_plosna_reklama_specifikacie_1_6_2015(1).pdf" TargetMode="External" /><Relationship Id="rId56" Type="http://schemas.openxmlformats.org/officeDocument/2006/relationships/hyperlink" Target="http://www.petitpress.sk/subory/File/inzercia/2015/SME_SK_plosna_reklama_specifikacie_1_6_2015(1).pdf" TargetMode="External" /><Relationship Id="rId57" Type="http://schemas.openxmlformats.org/officeDocument/2006/relationships/hyperlink" Target="http://www.petitpress.sk/subory/File/inzercia/2015/SME_SK_plosna_reklama_specifikacie_1_6_2015(1).pdf" TargetMode="External" /><Relationship Id="rId58" Type="http://schemas.openxmlformats.org/officeDocument/2006/relationships/hyperlink" Target="http://www.petitpress.sk/subory/File/inzercia/2015/SME_SK_plosna_reklama_specifikacie_1_6_2015(1).pdf" TargetMode="External" /><Relationship Id="rId59" Type="http://schemas.openxmlformats.org/officeDocument/2006/relationships/hyperlink" Target="http://www.petitpress.sk/subory/File/inzercia/2015/SME_SK_plosna_reklama_specifikacie_1_6_2015(1).pdf" TargetMode="External" /><Relationship Id="rId60" Type="http://schemas.openxmlformats.org/officeDocument/2006/relationships/hyperlink" Target="http://www.petitpress.sk/subory/File/inzercia/2015/SME_SK_plosna_reklama_specifikacie_1_6_2015(1).pdf" TargetMode="External" /><Relationship Id="rId61" Type="http://schemas.openxmlformats.org/officeDocument/2006/relationships/hyperlink" Target="http://www.petitpress.sk/subory/File/inzercia/2015/SME_SK_plosna_reklama_specifikacie_1_6_2015(1).pdf" TargetMode="External" /><Relationship Id="rId62" Type="http://schemas.openxmlformats.org/officeDocument/2006/relationships/hyperlink" Target="http://reklama.modrykonik.sk/docs/pr_clanok.pdf" TargetMode="External" /><Relationship Id="rId63" Type="http://schemas.openxmlformats.org/officeDocument/2006/relationships/hyperlink" Target="http://media.zoznam.sk/technicke-podmienky/" TargetMode="External" /><Relationship Id="rId64" Type="http://schemas.openxmlformats.org/officeDocument/2006/relationships/hyperlink" Target="http://media.zoznam.sk/technicke-podmienky/pr-clanky/" TargetMode="External" /><Relationship Id="rId65" Type="http://schemas.openxmlformats.org/officeDocument/2006/relationships/hyperlink" Target="http://www.cas.sk/technickaspecifikacia" TargetMode="External" /><Relationship Id="rId66" Type="http://schemas.openxmlformats.org/officeDocument/2006/relationships/hyperlink" Target="http://www.cas.sk/technickaspecifikacia" TargetMode="External" /><Relationship Id="rId67" Type="http://schemas.openxmlformats.org/officeDocument/2006/relationships/hyperlink" Target="http://www.cas.sk/technickaspecifikacia" TargetMode="External" /><Relationship Id="rId68"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hyperlink" Target="http://creative.adform.com/support/documentation/build-html5-banners/html5-banner-specifications/adding-clicktag-variables/" TargetMode="External" /><Relationship Id="rId2" Type="http://schemas.openxmlformats.org/officeDocument/2006/relationships/hyperlink" Target="http://creative.adform.com/support/documentation/build-mobile-mraid-banners/general-specifications/" TargetMode="External" /><Relationship Id="rId3" Type="http://schemas.openxmlformats.org/officeDocument/2006/relationships/hyperlink" Target="http://creative.adform.com/support/documentation/rtb-creatives/common-guidelines-for-rtb-creatives/" TargetMode="External" /><Relationship Id="rId4" Type="http://schemas.openxmlformats.org/officeDocument/2006/relationships/hyperlink" Target="http://test.adform.com/banners/html5studio/html5_studio_demo_01_nosound.mp4" TargetMode="External" /><Relationship Id="rId5" Type="http://schemas.openxmlformats.org/officeDocument/2006/relationships/hyperlink" Target="http://vbb.adform.com/" TargetMode="External" /><Relationship Id="rId6" Type="http://schemas.openxmlformats.org/officeDocument/2006/relationships/hyperlink" Target="http://creative.adform.com/support/documentation/build-html5-banners/html5-banner-specifications/required-files-structure/" TargetMode="External" /><Relationship Id="rId7" Type="http://schemas.openxmlformats.org/officeDocument/2006/relationships/hyperlink" Target="http://studio.adform.com/frontpage" TargetMode="External" /><Relationship Id="rId8"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sheetPr>
    <pageSetUpPr fitToPage="1"/>
  </sheetPr>
  <dimension ref="A1:BN75"/>
  <sheetViews>
    <sheetView showGridLines="0" showZeros="0" tabSelected="1" zoomScale="40" zoomScaleNormal="40" zoomScaleSheetLayoutView="80" zoomScalePageLayoutView="50" workbookViewId="0" topLeftCell="A1">
      <selection activeCell="D9" sqref="D9"/>
    </sheetView>
  </sheetViews>
  <sheetFormatPr defaultColWidth="8.796875" defaultRowHeight="15" outlineLevelCol="1"/>
  <cols>
    <col min="1" max="1" width="1.4921875" style="4" customWidth="1"/>
    <col min="2" max="2" width="12.59765625" style="4" customWidth="1"/>
    <col min="3" max="3" width="45.09765625" style="2" bestFit="1" customWidth="1"/>
    <col min="4" max="4" width="53.8984375" style="6" customWidth="1"/>
    <col min="5" max="5" width="79.5" style="6" customWidth="1"/>
    <col min="6" max="6" width="50.3984375" style="6" customWidth="1"/>
    <col min="7" max="13" width="10.59765625" style="4" hidden="1" customWidth="1" outlineLevel="1"/>
    <col min="14" max="14" width="10.59765625" style="4" hidden="1" customWidth="1" collapsed="1"/>
    <col min="15" max="21" width="10.59765625" style="4" hidden="1" customWidth="1" outlineLevel="1"/>
    <col min="22" max="22" width="10.59765625" style="5" hidden="1" customWidth="1" outlineLevel="1"/>
    <col min="23" max="32" width="10.59765625" style="4" hidden="1" customWidth="1" outlineLevel="1"/>
    <col min="33" max="33" width="10.59765625" style="4" hidden="1" customWidth="1" collapsed="1"/>
    <col min="34" max="37" width="10.59765625" style="4" hidden="1" customWidth="1"/>
    <col min="38" max="38" width="14.5" style="4" hidden="1" customWidth="1"/>
    <col min="39" max="42" width="10.59765625" style="4" hidden="1" customWidth="1"/>
    <col min="43" max="44" width="14.5" style="4" hidden="1" customWidth="1"/>
    <col min="45" max="45" width="10.59765625" style="4" hidden="1" customWidth="1"/>
    <col min="46" max="51" width="10.59765625" style="4" customWidth="1"/>
    <col min="52" max="52" width="14.5" style="4" bestFit="1" customWidth="1"/>
    <col min="53" max="53" width="16.09765625" style="4" bestFit="1" customWidth="1"/>
    <col min="54" max="54" width="10.59765625" style="4" customWidth="1"/>
    <col min="55" max="55" width="8.59765625" style="4" customWidth="1"/>
    <col min="56" max="56" width="10.59765625" style="4" customWidth="1"/>
    <col min="57" max="57" width="26.3984375" style="4" bestFit="1" customWidth="1"/>
    <col min="58" max="58" width="10.59765625" style="4" customWidth="1"/>
    <col min="59" max="59" width="9" style="4" customWidth="1"/>
    <col min="60" max="60" width="4" style="4" customWidth="1"/>
    <col min="61" max="61" width="19.5" style="4" customWidth="1"/>
    <col min="62" max="63" width="19.5" style="4" hidden="1" customWidth="1"/>
    <col min="64" max="64" width="4" style="4" customWidth="1"/>
    <col min="65" max="65" width="53" style="4" customWidth="1"/>
    <col min="66" max="66" width="24.5" style="4" bestFit="1" customWidth="1"/>
    <col min="67" max="16384" width="9" style="4" customWidth="1"/>
  </cols>
  <sheetData>
    <row r="1" spans="2:22" s="1" customFormat="1" ht="21.75" customHeight="1">
      <c r="B1" s="32"/>
      <c r="C1" s="422"/>
      <c r="D1" s="423"/>
      <c r="E1" s="423"/>
      <c r="F1" s="423"/>
      <c r="V1" s="31"/>
    </row>
    <row r="2" spans="2:22" s="1" customFormat="1" ht="23.25">
      <c r="B2" s="32"/>
      <c r="C2" s="422"/>
      <c r="D2" s="424"/>
      <c r="E2" s="424"/>
      <c r="F2" s="424"/>
      <c r="V2" s="31"/>
    </row>
    <row r="3" spans="2:22" s="1" customFormat="1" ht="23.25">
      <c r="B3" s="32"/>
      <c r="C3" s="422"/>
      <c r="D3" s="424"/>
      <c r="E3" s="424"/>
      <c r="F3" s="424"/>
      <c r="V3" s="31"/>
    </row>
    <row r="4" spans="2:54" s="1" customFormat="1" ht="21.75" customHeight="1">
      <c r="B4" s="32"/>
      <c r="C4" s="422"/>
      <c r="D4" s="424"/>
      <c r="E4" s="424"/>
      <c r="F4" s="566"/>
      <c r="V4" s="31"/>
      <c r="AL4" s="550"/>
      <c r="AR4" s="550"/>
      <c r="BB4" s="658"/>
    </row>
    <row r="5" spans="2:54" s="1" customFormat="1" ht="21.75" customHeight="1">
      <c r="B5" s="32"/>
      <c r="C5" s="422"/>
      <c r="D5" s="424"/>
      <c r="E5" s="424"/>
      <c r="F5" s="566"/>
      <c r="V5" s="31"/>
      <c r="AL5" s="550"/>
      <c r="AR5" s="550"/>
      <c r="BB5" s="658"/>
    </row>
    <row r="6" spans="2:54" s="1" customFormat="1" ht="21.75" customHeight="1">
      <c r="B6" s="32"/>
      <c r="C6" s="422"/>
      <c r="D6" s="424"/>
      <c r="E6" s="424"/>
      <c r="F6" s="566"/>
      <c r="V6" s="31"/>
      <c r="AL6" s="550"/>
      <c r="AR6" s="550"/>
      <c r="BB6" s="658"/>
    </row>
    <row r="7" spans="2:54" s="1" customFormat="1" ht="45.75" customHeight="1">
      <c r="B7" s="32"/>
      <c r="C7" s="506" t="s">
        <v>1447</v>
      </c>
      <c r="D7" s="424"/>
      <c r="E7" s="424"/>
      <c r="F7" s="566"/>
      <c r="V7" s="31"/>
      <c r="AL7" s="550"/>
      <c r="AR7" s="550"/>
      <c r="BB7" s="658"/>
    </row>
    <row r="8" spans="2:54" ht="36">
      <c r="B8" s="32"/>
      <c r="C8" s="506" t="s">
        <v>1448</v>
      </c>
      <c r="D8" s="507" t="s">
        <v>1451</v>
      </c>
      <c r="E8" s="424"/>
      <c r="F8" s="566"/>
      <c r="G8" s="1"/>
      <c r="H8" s="1"/>
      <c r="I8" s="1"/>
      <c r="J8" s="1"/>
      <c r="K8" s="1"/>
      <c r="L8" s="1"/>
      <c r="M8" s="1"/>
      <c r="N8" s="1"/>
      <c r="O8" s="1"/>
      <c r="P8" s="1"/>
      <c r="Q8" s="1"/>
      <c r="R8" s="1"/>
      <c r="S8" s="1"/>
      <c r="T8" s="1"/>
      <c r="U8" s="1"/>
      <c r="V8" s="31"/>
      <c r="W8" s="1"/>
      <c r="X8" s="1"/>
      <c r="Y8" s="1"/>
      <c r="Z8" s="1"/>
      <c r="AA8" s="1"/>
      <c r="AB8" s="1"/>
      <c r="AC8" s="1"/>
      <c r="AD8" s="1"/>
      <c r="AE8" s="1"/>
      <c r="AF8" s="1"/>
      <c r="AG8" s="1"/>
      <c r="AH8" s="1"/>
      <c r="AI8" s="1"/>
      <c r="AJ8" s="1"/>
      <c r="AK8" s="1"/>
      <c r="AL8" s="550"/>
      <c r="AQ8" s="1"/>
      <c r="AR8" s="550"/>
      <c r="AS8" s="1"/>
      <c r="BB8" s="659"/>
    </row>
    <row r="9" spans="3:54" ht="36">
      <c r="C9" s="506" t="s">
        <v>1449</v>
      </c>
      <c r="D9" s="507" t="s">
        <v>1543</v>
      </c>
      <c r="F9" s="567"/>
      <c r="G9" s="1"/>
      <c r="H9" s="1"/>
      <c r="I9" s="1"/>
      <c r="J9" s="1"/>
      <c r="K9" s="1"/>
      <c r="L9" s="1"/>
      <c r="M9" s="1"/>
      <c r="N9" s="1"/>
      <c r="O9" s="1"/>
      <c r="P9" s="1"/>
      <c r="Q9" s="1"/>
      <c r="R9" s="1"/>
      <c r="S9" s="1"/>
      <c r="T9" s="1"/>
      <c r="U9" s="1"/>
      <c r="V9" s="31"/>
      <c r="W9" s="1"/>
      <c r="X9" s="1"/>
      <c r="Y9" s="1"/>
      <c r="Z9" s="1"/>
      <c r="AA9" s="1"/>
      <c r="AB9" s="1"/>
      <c r="AC9" s="1"/>
      <c r="AD9" s="1"/>
      <c r="AE9" s="1"/>
      <c r="AF9" s="1"/>
      <c r="AG9" s="1"/>
      <c r="AH9" s="1"/>
      <c r="AI9" s="1"/>
      <c r="AJ9" s="1"/>
      <c r="AK9" s="1"/>
      <c r="AL9" s="550"/>
      <c r="AQ9" s="1"/>
      <c r="AR9" s="550"/>
      <c r="AS9" s="1"/>
      <c r="BB9" s="659"/>
    </row>
    <row r="10" spans="3:54" ht="36">
      <c r="C10" s="506" t="s">
        <v>1450</v>
      </c>
      <c r="D10" s="507" t="s">
        <v>1541</v>
      </c>
      <c r="F10" s="567"/>
      <c r="G10" s="1"/>
      <c r="H10" s="1"/>
      <c r="I10" s="1"/>
      <c r="J10" s="1"/>
      <c r="K10" s="1"/>
      <c r="L10" s="1"/>
      <c r="M10" s="1"/>
      <c r="N10" s="1"/>
      <c r="O10" s="1"/>
      <c r="P10" s="1"/>
      <c r="Q10" s="1"/>
      <c r="R10" s="1"/>
      <c r="S10" s="1"/>
      <c r="T10" s="1"/>
      <c r="U10" s="1"/>
      <c r="V10" s="31"/>
      <c r="W10" s="1"/>
      <c r="X10" s="1"/>
      <c r="Y10" s="1"/>
      <c r="Z10" s="1"/>
      <c r="AA10" s="1"/>
      <c r="AB10" s="1"/>
      <c r="AC10" s="1"/>
      <c r="AD10" s="1"/>
      <c r="AE10" s="1"/>
      <c r="AF10" s="1"/>
      <c r="AG10" s="1"/>
      <c r="AH10" s="1"/>
      <c r="AI10" s="1"/>
      <c r="AJ10" s="1"/>
      <c r="AK10" s="1"/>
      <c r="AL10" s="550"/>
      <c r="AQ10" s="1"/>
      <c r="AR10" s="550"/>
      <c r="AS10" s="1"/>
      <c r="BB10" s="659"/>
    </row>
    <row r="11" spans="3:54" ht="36">
      <c r="C11" s="506"/>
      <c r="D11" s="507"/>
      <c r="AQ11" s="1"/>
      <c r="AR11" s="550"/>
      <c r="AS11" s="1"/>
      <c r="BB11" s="660"/>
    </row>
    <row r="12" spans="3:59" s="7" customFormat="1" ht="19.5" customHeight="1">
      <c r="C12" s="478"/>
      <c r="D12" s="479"/>
      <c r="E12" s="479"/>
      <c r="F12" s="479"/>
      <c r="G12" s="737">
        <v>2018</v>
      </c>
      <c r="H12" s="737"/>
      <c r="I12" s="737"/>
      <c r="J12" s="737"/>
      <c r="K12" s="737"/>
      <c r="L12" s="737">
        <v>2018</v>
      </c>
      <c r="M12" s="737"/>
      <c r="N12" s="737"/>
      <c r="O12" s="737"/>
      <c r="P12" s="737">
        <v>2019</v>
      </c>
      <c r="Q12" s="737"/>
      <c r="R12" s="737"/>
      <c r="S12" s="737"/>
      <c r="T12" s="737">
        <v>2019</v>
      </c>
      <c r="U12" s="737"/>
      <c r="V12" s="737"/>
      <c r="W12" s="737"/>
      <c r="X12" s="737"/>
      <c r="Y12" s="737">
        <v>2019</v>
      </c>
      <c r="Z12" s="737"/>
      <c r="AA12" s="737"/>
      <c r="AB12" s="737"/>
      <c r="AC12" s="737">
        <v>2019</v>
      </c>
      <c r="AD12" s="737"/>
      <c r="AE12" s="737"/>
      <c r="AF12" s="737"/>
      <c r="AG12" s="737">
        <v>2019</v>
      </c>
      <c r="AH12" s="737"/>
      <c r="AI12" s="737"/>
      <c r="AJ12" s="737"/>
      <c r="AK12" s="737"/>
      <c r="AL12" s="737">
        <v>2019</v>
      </c>
      <c r="AM12" s="737"/>
      <c r="AN12" s="737"/>
      <c r="AO12" s="737"/>
      <c r="AP12" s="737"/>
      <c r="AQ12" s="737"/>
      <c r="AR12" s="737"/>
      <c r="AS12" s="737"/>
      <c r="AT12" s="737"/>
      <c r="AU12" s="737"/>
      <c r="AV12" s="737"/>
      <c r="AW12" s="737"/>
      <c r="AX12" s="737"/>
      <c r="AY12" s="737"/>
      <c r="AZ12" s="737"/>
      <c r="BA12" s="737"/>
      <c r="BB12" s="737"/>
      <c r="BC12" s="737">
        <v>2020</v>
      </c>
      <c r="BD12" s="737"/>
      <c r="BE12" s="737"/>
      <c r="BF12" s="737"/>
      <c r="BG12" s="737"/>
    </row>
    <row r="13" spans="3:59" s="7" customFormat="1" ht="21.75" customHeight="1" thickBot="1">
      <c r="C13" s="480"/>
      <c r="D13" s="481"/>
      <c r="E13" s="481"/>
      <c r="F13" s="481"/>
      <c r="G13" s="738"/>
      <c r="H13" s="738"/>
      <c r="I13" s="738"/>
      <c r="J13" s="738"/>
      <c r="K13" s="738"/>
      <c r="L13" s="738"/>
      <c r="M13" s="738"/>
      <c r="N13" s="738"/>
      <c r="O13" s="738"/>
      <c r="P13" s="738"/>
      <c r="Q13" s="738"/>
      <c r="R13" s="738"/>
      <c r="S13" s="738"/>
      <c r="T13" s="738"/>
      <c r="U13" s="738"/>
      <c r="V13" s="738"/>
      <c r="W13" s="738"/>
      <c r="X13" s="738"/>
      <c r="Y13" s="738"/>
      <c r="Z13" s="738"/>
      <c r="AA13" s="738"/>
      <c r="AB13" s="738"/>
      <c r="AC13" s="738"/>
      <c r="AD13" s="738"/>
      <c r="AE13" s="738"/>
      <c r="AF13" s="738"/>
      <c r="AG13" s="738"/>
      <c r="AH13" s="738"/>
      <c r="AI13" s="738"/>
      <c r="AJ13" s="738"/>
      <c r="AK13" s="738"/>
      <c r="AL13" s="738"/>
      <c r="AM13" s="738"/>
      <c r="AN13" s="738"/>
      <c r="AO13" s="738"/>
      <c r="AP13" s="738"/>
      <c r="AQ13" s="738"/>
      <c r="AR13" s="738"/>
      <c r="AS13" s="738"/>
      <c r="AT13" s="738"/>
      <c r="AU13" s="738"/>
      <c r="AV13" s="738"/>
      <c r="AW13" s="738"/>
      <c r="AX13" s="738"/>
      <c r="AY13" s="738"/>
      <c r="AZ13" s="738"/>
      <c r="BA13" s="738"/>
      <c r="BB13" s="738"/>
      <c r="BC13" s="738"/>
      <c r="BD13" s="738"/>
      <c r="BE13" s="738"/>
      <c r="BF13" s="738"/>
      <c r="BG13" s="738"/>
    </row>
    <row r="14" spans="2:65" s="10" customFormat="1" ht="23.25" customHeight="1" thickBot="1">
      <c r="B14" s="745"/>
      <c r="C14" s="746" t="s">
        <v>47</v>
      </c>
      <c r="D14" s="731" t="s">
        <v>46</v>
      </c>
      <c r="E14" s="750" t="s">
        <v>17</v>
      </c>
      <c r="F14" s="731" t="s">
        <v>1</v>
      </c>
      <c r="G14" s="725" t="s">
        <v>64</v>
      </c>
      <c r="H14" s="726"/>
      <c r="I14" s="726"/>
      <c r="J14" s="726"/>
      <c r="K14" s="727"/>
      <c r="L14" s="725" t="s">
        <v>63</v>
      </c>
      <c r="M14" s="726"/>
      <c r="N14" s="726"/>
      <c r="O14" s="727"/>
      <c r="P14" s="725" t="s">
        <v>52</v>
      </c>
      <c r="Q14" s="726"/>
      <c r="R14" s="726"/>
      <c r="S14" s="727"/>
      <c r="T14" s="725" t="s">
        <v>8</v>
      </c>
      <c r="U14" s="726"/>
      <c r="V14" s="726"/>
      <c r="W14" s="726"/>
      <c r="X14" s="727"/>
      <c r="Y14" s="725" t="s">
        <v>45</v>
      </c>
      <c r="Z14" s="726"/>
      <c r="AA14" s="726"/>
      <c r="AB14" s="727"/>
      <c r="AC14" s="725" t="s">
        <v>65</v>
      </c>
      <c r="AD14" s="726"/>
      <c r="AE14" s="726"/>
      <c r="AF14" s="727"/>
      <c r="AG14" s="725" t="s">
        <v>66</v>
      </c>
      <c r="AH14" s="726"/>
      <c r="AI14" s="726"/>
      <c r="AJ14" s="726"/>
      <c r="AK14" s="727"/>
      <c r="AL14" s="725" t="s">
        <v>68</v>
      </c>
      <c r="AM14" s="726"/>
      <c r="AN14" s="726"/>
      <c r="AO14" s="727"/>
      <c r="AP14" s="725" t="s">
        <v>69</v>
      </c>
      <c r="AQ14" s="726"/>
      <c r="AR14" s="726"/>
      <c r="AS14" s="726"/>
      <c r="AT14" s="725" t="s">
        <v>70</v>
      </c>
      <c r="AU14" s="726"/>
      <c r="AV14" s="726"/>
      <c r="AW14" s="727"/>
      <c r="AX14" s="725" t="s">
        <v>71</v>
      </c>
      <c r="AY14" s="726"/>
      <c r="AZ14" s="726"/>
      <c r="BA14" s="726"/>
      <c r="BB14" s="727"/>
      <c r="BC14" s="725" t="s">
        <v>64</v>
      </c>
      <c r="BD14" s="726"/>
      <c r="BE14" s="726"/>
      <c r="BF14" s="726"/>
      <c r="BG14" s="727"/>
      <c r="BI14" s="739" t="s">
        <v>9</v>
      </c>
      <c r="BJ14" s="742" t="s">
        <v>10</v>
      </c>
      <c r="BK14" s="728" t="s">
        <v>23</v>
      </c>
      <c r="BL14" s="501"/>
      <c r="BM14" s="731" t="s">
        <v>1542</v>
      </c>
    </row>
    <row r="15" spans="2:65" s="10" customFormat="1" ht="33.75" customHeight="1">
      <c r="B15" s="745"/>
      <c r="C15" s="747"/>
      <c r="D15" s="732"/>
      <c r="E15" s="751"/>
      <c r="F15" s="732"/>
      <c r="G15" s="527">
        <v>1</v>
      </c>
      <c r="H15" s="509">
        <v>2</v>
      </c>
      <c r="I15" s="509">
        <v>3</v>
      </c>
      <c r="J15" s="509">
        <v>4</v>
      </c>
      <c r="K15" s="528">
        <v>5</v>
      </c>
      <c r="L15" s="527">
        <v>6</v>
      </c>
      <c r="M15" s="509">
        <v>7</v>
      </c>
      <c r="N15" s="509">
        <v>8</v>
      </c>
      <c r="O15" s="528">
        <v>9</v>
      </c>
      <c r="P15" s="527">
        <v>10</v>
      </c>
      <c r="Q15" s="509">
        <v>11</v>
      </c>
      <c r="R15" s="509">
        <v>12</v>
      </c>
      <c r="S15" s="528">
        <v>13</v>
      </c>
      <c r="T15" s="527">
        <v>14</v>
      </c>
      <c r="U15" s="509">
        <v>15</v>
      </c>
      <c r="V15" s="509">
        <v>16</v>
      </c>
      <c r="W15" s="509">
        <v>17</v>
      </c>
      <c r="X15" s="528">
        <v>18</v>
      </c>
      <c r="Y15" s="527">
        <v>19</v>
      </c>
      <c r="Z15" s="509">
        <v>20</v>
      </c>
      <c r="AA15" s="509">
        <v>21</v>
      </c>
      <c r="AB15" s="528">
        <v>22</v>
      </c>
      <c r="AC15" s="527">
        <v>23</v>
      </c>
      <c r="AD15" s="509">
        <v>24</v>
      </c>
      <c r="AE15" s="509">
        <v>25</v>
      </c>
      <c r="AF15" s="528">
        <v>26</v>
      </c>
      <c r="AG15" s="527">
        <v>27</v>
      </c>
      <c r="AH15" s="509">
        <v>28</v>
      </c>
      <c r="AI15" s="509">
        <v>29</v>
      </c>
      <c r="AJ15" s="509">
        <v>30</v>
      </c>
      <c r="AK15" s="528">
        <v>31</v>
      </c>
      <c r="AL15" s="527">
        <v>36</v>
      </c>
      <c r="AM15" s="509">
        <v>37</v>
      </c>
      <c r="AN15" s="509">
        <v>38</v>
      </c>
      <c r="AO15" s="528">
        <v>39</v>
      </c>
      <c r="AP15" s="527">
        <v>40</v>
      </c>
      <c r="AQ15" s="509">
        <v>41</v>
      </c>
      <c r="AR15" s="509">
        <v>42</v>
      </c>
      <c r="AS15" s="604">
        <v>43</v>
      </c>
      <c r="AT15" s="527">
        <v>44</v>
      </c>
      <c r="AU15" s="509">
        <v>45</v>
      </c>
      <c r="AV15" s="509">
        <v>46</v>
      </c>
      <c r="AW15" s="528">
        <v>47</v>
      </c>
      <c r="AX15" s="595">
        <v>48</v>
      </c>
      <c r="AY15" s="595">
        <v>49</v>
      </c>
      <c r="AZ15" s="509">
        <v>50</v>
      </c>
      <c r="BA15" s="509">
        <v>51</v>
      </c>
      <c r="BB15" s="528">
        <v>52</v>
      </c>
      <c r="BC15" s="527">
        <v>1</v>
      </c>
      <c r="BD15" s="509">
        <v>2</v>
      </c>
      <c r="BE15" s="509">
        <v>3</v>
      </c>
      <c r="BF15" s="509">
        <v>4</v>
      </c>
      <c r="BG15" s="528">
        <v>5</v>
      </c>
      <c r="BI15" s="740"/>
      <c r="BJ15" s="743"/>
      <c r="BK15" s="729"/>
      <c r="BL15" s="501"/>
      <c r="BM15" s="732"/>
    </row>
    <row r="16" spans="2:65" s="10" customFormat="1" ht="30" customHeight="1">
      <c r="B16" s="745"/>
      <c r="C16" s="747"/>
      <c r="D16" s="732"/>
      <c r="E16" s="751"/>
      <c r="F16" s="732"/>
      <c r="G16" s="510">
        <v>1</v>
      </c>
      <c r="H16" s="511">
        <v>7</v>
      </c>
      <c r="I16" s="511">
        <v>14</v>
      </c>
      <c r="J16" s="511">
        <v>21</v>
      </c>
      <c r="K16" s="512">
        <v>28</v>
      </c>
      <c r="L16" s="510">
        <v>4</v>
      </c>
      <c r="M16" s="511">
        <v>11</v>
      </c>
      <c r="N16" s="511">
        <v>18</v>
      </c>
      <c r="O16" s="512">
        <v>25</v>
      </c>
      <c r="P16" s="510">
        <v>4</v>
      </c>
      <c r="Q16" s="511">
        <v>11</v>
      </c>
      <c r="R16" s="511">
        <v>18</v>
      </c>
      <c r="S16" s="512">
        <v>25</v>
      </c>
      <c r="T16" s="510">
        <v>1</v>
      </c>
      <c r="U16" s="511">
        <v>8</v>
      </c>
      <c r="V16" s="511">
        <v>15</v>
      </c>
      <c r="W16" s="511">
        <v>22</v>
      </c>
      <c r="X16" s="512">
        <v>29</v>
      </c>
      <c r="Y16" s="510">
        <v>6</v>
      </c>
      <c r="Z16" s="511">
        <v>13</v>
      </c>
      <c r="AA16" s="511">
        <v>20</v>
      </c>
      <c r="AB16" s="512">
        <v>27</v>
      </c>
      <c r="AC16" s="510">
        <v>3</v>
      </c>
      <c r="AD16" s="511">
        <v>10</v>
      </c>
      <c r="AE16" s="511">
        <v>17</v>
      </c>
      <c r="AF16" s="512">
        <v>24</v>
      </c>
      <c r="AG16" s="510">
        <v>1</v>
      </c>
      <c r="AH16" s="511">
        <v>8</v>
      </c>
      <c r="AI16" s="511">
        <v>15</v>
      </c>
      <c r="AJ16" s="511">
        <v>22</v>
      </c>
      <c r="AK16" s="512">
        <v>29</v>
      </c>
      <c r="AL16" s="510">
        <v>2</v>
      </c>
      <c r="AM16" s="511">
        <v>9</v>
      </c>
      <c r="AN16" s="511">
        <v>16</v>
      </c>
      <c r="AO16" s="512">
        <v>23</v>
      </c>
      <c r="AP16" s="510">
        <v>30</v>
      </c>
      <c r="AQ16" s="511">
        <v>7</v>
      </c>
      <c r="AR16" s="511">
        <v>14</v>
      </c>
      <c r="AS16" s="605">
        <v>21</v>
      </c>
      <c r="AT16" s="510">
        <v>28</v>
      </c>
      <c r="AU16" s="511">
        <v>4</v>
      </c>
      <c r="AV16" s="511">
        <v>11</v>
      </c>
      <c r="AW16" s="512">
        <v>18</v>
      </c>
      <c r="AX16" s="596">
        <v>25</v>
      </c>
      <c r="AY16" s="596">
        <v>2</v>
      </c>
      <c r="AZ16" s="511">
        <v>9</v>
      </c>
      <c r="BA16" s="511">
        <v>16</v>
      </c>
      <c r="BB16" s="512">
        <v>23</v>
      </c>
      <c r="BC16" s="510">
        <v>30</v>
      </c>
      <c r="BD16" s="511">
        <v>6</v>
      </c>
      <c r="BE16" s="511">
        <v>13</v>
      </c>
      <c r="BF16" s="511">
        <v>20</v>
      </c>
      <c r="BG16" s="512">
        <v>27</v>
      </c>
      <c r="BI16" s="740"/>
      <c r="BJ16" s="743"/>
      <c r="BK16" s="729"/>
      <c r="BL16" s="501"/>
      <c r="BM16" s="733"/>
    </row>
    <row r="17" spans="2:65" s="10" customFormat="1" ht="28.5" customHeight="1" thickBot="1">
      <c r="B17" s="745"/>
      <c r="C17" s="748"/>
      <c r="D17" s="749"/>
      <c r="E17" s="752"/>
      <c r="F17" s="749"/>
      <c r="G17" s="513">
        <v>6</v>
      </c>
      <c r="H17" s="514">
        <v>13</v>
      </c>
      <c r="I17" s="514">
        <v>20</v>
      </c>
      <c r="J17" s="514">
        <v>27</v>
      </c>
      <c r="K17" s="515">
        <v>3</v>
      </c>
      <c r="L17" s="513">
        <v>10</v>
      </c>
      <c r="M17" s="514">
        <v>17</v>
      </c>
      <c r="N17" s="514">
        <v>24</v>
      </c>
      <c r="O17" s="515">
        <v>3</v>
      </c>
      <c r="P17" s="513">
        <v>10</v>
      </c>
      <c r="Q17" s="514">
        <v>17</v>
      </c>
      <c r="R17" s="514">
        <v>24</v>
      </c>
      <c r="S17" s="515">
        <v>31</v>
      </c>
      <c r="T17" s="513">
        <v>7</v>
      </c>
      <c r="U17" s="514">
        <v>14</v>
      </c>
      <c r="V17" s="514">
        <v>21</v>
      </c>
      <c r="W17" s="514">
        <v>28</v>
      </c>
      <c r="X17" s="515">
        <v>5</v>
      </c>
      <c r="Y17" s="513">
        <v>12</v>
      </c>
      <c r="Z17" s="514">
        <v>19</v>
      </c>
      <c r="AA17" s="514">
        <v>26</v>
      </c>
      <c r="AB17" s="515">
        <v>2</v>
      </c>
      <c r="AC17" s="513">
        <v>9</v>
      </c>
      <c r="AD17" s="514">
        <v>16</v>
      </c>
      <c r="AE17" s="514">
        <v>23</v>
      </c>
      <c r="AF17" s="515">
        <v>30</v>
      </c>
      <c r="AG17" s="513">
        <v>7</v>
      </c>
      <c r="AH17" s="514">
        <v>14</v>
      </c>
      <c r="AI17" s="514">
        <v>21</v>
      </c>
      <c r="AJ17" s="514">
        <v>28</v>
      </c>
      <c r="AK17" s="515">
        <v>4</v>
      </c>
      <c r="AL17" s="513">
        <v>8</v>
      </c>
      <c r="AM17" s="514">
        <v>15</v>
      </c>
      <c r="AN17" s="514">
        <v>22</v>
      </c>
      <c r="AO17" s="515">
        <v>29</v>
      </c>
      <c r="AP17" s="513">
        <v>6</v>
      </c>
      <c r="AQ17" s="514">
        <v>13</v>
      </c>
      <c r="AR17" s="514">
        <v>20</v>
      </c>
      <c r="AS17" s="606">
        <v>27</v>
      </c>
      <c r="AT17" s="513">
        <v>3</v>
      </c>
      <c r="AU17" s="514">
        <v>10</v>
      </c>
      <c r="AV17" s="514">
        <v>17</v>
      </c>
      <c r="AW17" s="515">
        <v>24</v>
      </c>
      <c r="AX17" s="597">
        <v>1</v>
      </c>
      <c r="AY17" s="597">
        <v>8</v>
      </c>
      <c r="AZ17" s="514">
        <v>15</v>
      </c>
      <c r="BA17" s="514">
        <v>22</v>
      </c>
      <c r="BB17" s="515">
        <v>29</v>
      </c>
      <c r="BC17" s="513">
        <v>5</v>
      </c>
      <c r="BD17" s="514">
        <v>12</v>
      </c>
      <c r="BE17" s="514">
        <v>19</v>
      </c>
      <c r="BF17" s="514">
        <v>26</v>
      </c>
      <c r="BG17" s="515">
        <v>2</v>
      </c>
      <c r="BI17" s="741"/>
      <c r="BJ17" s="744"/>
      <c r="BK17" s="730"/>
      <c r="BL17" s="502"/>
      <c r="BM17" s="691" t="s">
        <v>13</v>
      </c>
    </row>
    <row r="18" spans="3:65" s="15" customFormat="1" ht="15" customHeight="1" thickBot="1">
      <c r="C18" s="482"/>
      <c r="D18" s="16"/>
      <c r="E18" s="16"/>
      <c r="F18" s="563"/>
      <c r="G18" s="568"/>
      <c r="H18" s="568"/>
      <c r="I18" s="568"/>
      <c r="J18" s="568"/>
      <c r="K18" s="569"/>
      <c r="L18" s="570"/>
      <c r="M18" s="568"/>
      <c r="N18" s="568"/>
      <c r="O18" s="568"/>
      <c r="P18" s="570"/>
      <c r="Q18" s="568"/>
      <c r="R18" s="568"/>
      <c r="S18" s="568"/>
      <c r="T18" s="568"/>
      <c r="U18" s="568"/>
      <c r="V18" s="568"/>
      <c r="W18" s="568"/>
      <c r="X18" s="569"/>
      <c r="Y18" s="570"/>
      <c r="Z18" s="568"/>
      <c r="AA18" s="568"/>
      <c r="AB18" s="568"/>
      <c r="AC18" s="570"/>
      <c r="AD18" s="568"/>
      <c r="AE18" s="568"/>
      <c r="AF18" s="568"/>
      <c r="AG18" s="568"/>
      <c r="AH18" s="568"/>
      <c r="AI18" s="568"/>
      <c r="AJ18" s="568"/>
      <c r="AK18" s="569"/>
      <c r="AL18" s="570"/>
      <c r="AM18" s="568"/>
      <c r="AN18" s="568"/>
      <c r="AO18" s="568"/>
      <c r="AP18" s="570"/>
      <c r="AQ18" s="568"/>
      <c r="AR18" s="568"/>
      <c r="AS18" s="568"/>
      <c r="AT18" s="483"/>
      <c r="AU18" s="484"/>
      <c r="AV18" s="484"/>
      <c r="AW18" s="610"/>
      <c r="AX18" s="525"/>
      <c r="AY18" s="525"/>
      <c r="AZ18" s="484"/>
      <c r="BA18" s="484"/>
      <c r="BB18" s="484"/>
      <c r="BC18" s="484"/>
      <c r="BD18" s="484"/>
      <c r="BE18" s="484"/>
      <c r="BF18" s="484"/>
      <c r="BG18" s="525"/>
      <c r="BI18" s="521"/>
      <c r="BM18" s="485"/>
    </row>
    <row r="19" spans="2:66" s="8" customFormat="1" ht="37.5" customHeight="1">
      <c r="B19" s="710" t="s">
        <v>1444</v>
      </c>
      <c r="C19" s="665" t="s">
        <v>18</v>
      </c>
      <c r="D19" s="666" t="s">
        <v>1481</v>
      </c>
      <c r="E19" s="667" t="s">
        <v>1522</v>
      </c>
      <c r="F19" s="668" t="s">
        <v>1485</v>
      </c>
      <c r="G19" s="539"/>
      <c r="H19" s="542"/>
      <c r="I19" s="542"/>
      <c r="J19" s="540"/>
      <c r="K19" s="541"/>
      <c r="L19" s="542"/>
      <c r="M19" s="542"/>
      <c r="N19" s="540"/>
      <c r="O19" s="541"/>
      <c r="P19" s="542"/>
      <c r="Q19" s="542"/>
      <c r="R19" s="540"/>
      <c r="S19" s="541"/>
      <c r="T19" s="539"/>
      <c r="U19" s="540"/>
      <c r="V19" s="539"/>
      <c r="W19" s="540"/>
      <c r="X19" s="541"/>
      <c r="Y19" s="542"/>
      <c r="Z19" s="542"/>
      <c r="AA19" s="540"/>
      <c r="AB19" s="541"/>
      <c r="AC19" s="542"/>
      <c r="AD19" s="542"/>
      <c r="AE19" s="540"/>
      <c r="AF19" s="541"/>
      <c r="AG19" s="539"/>
      <c r="AH19" s="542"/>
      <c r="AI19" s="542"/>
      <c r="AJ19" s="540"/>
      <c r="AK19" s="541"/>
      <c r="AL19" s="542"/>
      <c r="AM19" s="575"/>
      <c r="AN19" s="634"/>
      <c r="AO19" s="541"/>
      <c r="AP19" s="542"/>
      <c r="AQ19" s="542"/>
      <c r="AR19" s="575"/>
      <c r="AS19" s="541"/>
      <c r="AT19" s="516"/>
      <c r="AU19" s="517">
        <v>115</v>
      </c>
      <c r="AV19" s="517">
        <v>150</v>
      </c>
      <c r="AW19" s="518">
        <v>150</v>
      </c>
      <c r="AX19" s="607">
        <v>230</v>
      </c>
      <c r="AY19" s="590">
        <v>150</v>
      </c>
      <c r="AZ19" s="517"/>
      <c r="BA19" s="519"/>
      <c r="BB19" s="520"/>
      <c r="BC19" s="516"/>
      <c r="BD19" s="517"/>
      <c r="BE19" s="517"/>
      <c r="BF19" s="519"/>
      <c r="BG19" s="520"/>
      <c r="BI19" s="572">
        <f aca="true" t="shared" si="0" ref="BI19:BI24">SUM(G19:BG19)*1000</f>
        <v>795000</v>
      </c>
      <c r="BJ19" s="554"/>
      <c r="BK19" s="494">
        <f>IF(BM19="CPV",SUM(#REF!)*1000,"")</f>
      </c>
      <c r="BL19" s="489"/>
      <c r="BM19" s="694"/>
      <c r="BN19" s="531"/>
    </row>
    <row r="20" spans="2:66" s="8" customFormat="1" ht="37.5" customHeight="1">
      <c r="B20" s="711"/>
      <c r="C20" s="669" t="s">
        <v>18</v>
      </c>
      <c r="D20" s="670" t="s">
        <v>39</v>
      </c>
      <c r="E20" s="671"/>
      <c r="F20" s="672" t="s">
        <v>708</v>
      </c>
      <c r="G20" s="516"/>
      <c r="H20" s="517"/>
      <c r="I20" s="517"/>
      <c r="J20" s="519"/>
      <c r="K20" s="520"/>
      <c r="L20" s="517"/>
      <c r="M20" s="517"/>
      <c r="N20" s="519"/>
      <c r="O20" s="520"/>
      <c r="P20" s="517"/>
      <c r="Q20" s="517"/>
      <c r="R20" s="519"/>
      <c r="S20" s="520"/>
      <c r="T20" s="516"/>
      <c r="U20" s="519"/>
      <c r="V20" s="516"/>
      <c r="W20" s="519"/>
      <c r="X20" s="520"/>
      <c r="Y20" s="517"/>
      <c r="Z20" s="517"/>
      <c r="AA20" s="519"/>
      <c r="AB20" s="520"/>
      <c r="AC20" s="517"/>
      <c r="AD20" s="517"/>
      <c r="AE20" s="519"/>
      <c r="AF20" s="520"/>
      <c r="AG20" s="516"/>
      <c r="AH20" s="517"/>
      <c r="AI20" s="517"/>
      <c r="AJ20" s="519"/>
      <c r="AK20" s="520"/>
      <c r="AL20" s="517"/>
      <c r="AM20" s="519"/>
      <c r="AN20" s="588"/>
      <c r="AO20" s="520"/>
      <c r="AP20" s="517"/>
      <c r="AQ20" s="517"/>
      <c r="AR20" s="519"/>
      <c r="AS20" s="520"/>
      <c r="AT20" s="516"/>
      <c r="AU20" s="517"/>
      <c r="AV20" s="517">
        <v>800</v>
      </c>
      <c r="AW20" s="518"/>
      <c r="AX20" s="591"/>
      <c r="AY20" s="590"/>
      <c r="AZ20" s="517">
        <v>480</v>
      </c>
      <c r="BA20" s="519"/>
      <c r="BB20" s="520">
        <v>800</v>
      </c>
      <c r="BC20" s="516"/>
      <c r="BD20" s="517"/>
      <c r="BE20" s="517"/>
      <c r="BF20" s="519"/>
      <c r="BG20" s="520"/>
      <c r="BI20" s="557">
        <f t="shared" si="0"/>
        <v>2080000</v>
      </c>
      <c r="BJ20" s="551"/>
      <c r="BK20" s="490"/>
      <c r="BL20" s="489"/>
      <c r="BM20" s="695"/>
      <c r="BN20" s="531"/>
    </row>
    <row r="21" spans="2:65" s="8" customFormat="1" ht="37.5" customHeight="1">
      <c r="B21" s="711"/>
      <c r="C21" s="669" t="s">
        <v>1452</v>
      </c>
      <c r="D21" s="670" t="s">
        <v>1454</v>
      </c>
      <c r="E21" s="671" t="s">
        <v>1521</v>
      </c>
      <c r="F21" s="672" t="s">
        <v>133</v>
      </c>
      <c r="G21" s="516"/>
      <c r="H21" s="517"/>
      <c r="I21" s="517"/>
      <c r="J21" s="519"/>
      <c r="K21" s="520"/>
      <c r="L21" s="517"/>
      <c r="M21" s="517"/>
      <c r="N21" s="519"/>
      <c r="O21" s="520"/>
      <c r="P21" s="517"/>
      <c r="Q21" s="517"/>
      <c r="R21" s="519"/>
      <c r="S21" s="520"/>
      <c r="T21" s="516"/>
      <c r="U21" s="519"/>
      <c r="V21" s="516"/>
      <c r="W21" s="519"/>
      <c r="X21" s="520"/>
      <c r="Y21" s="517"/>
      <c r="Z21" s="517"/>
      <c r="AA21" s="519"/>
      <c r="AB21" s="520"/>
      <c r="AC21" s="517"/>
      <c r="AD21" s="517"/>
      <c r="AE21" s="519"/>
      <c r="AF21" s="520"/>
      <c r="AG21" s="516"/>
      <c r="AH21" s="517"/>
      <c r="AI21" s="517"/>
      <c r="AJ21" s="519"/>
      <c r="AK21" s="520"/>
      <c r="AL21" s="517"/>
      <c r="AM21" s="519"/>
      <c r="AN21" s="588"/>
      <c r="AO21" s="520"/>
      <c r="AP21" s="517"/>
      <c r="AQ21" s="517"/>
      <c r="AR21" s="519"/>
      <c r="AS21" s="520"/>
      <c r="AT21" s="516"/>
      <c r="AU21" s="517">
        <v>300</v>
      </c>
      <c r="AV21" s="517">
        <v>300</v>
      </c>
      <c r="AW21" s="518">
        <v>400</v>
      </c>
      <c r="AX21" s="591">
        <v>400</v>
      </c>
      <c r="AY21" s="590">
        <v>400</v>
      </c>
      <c r="AZ21" s="517">
        <v>400</v>
      </c>
      <c r="BA21" s="519">
        <v>400</v>
      </c>
      <c r="BB21" s="520">
        <v>400</v>
      </c>
      <c r="BC21" s="516"/>
      <c r="BD21" s="517">
        <v>300</v>
      </c>
      <c r="BE21" s="517">
        <v>300</v>
      </c>
      <c r="BF21" s="519">
        <v>400</v>
      </c>
      <c r="BG21" s="520"/>
      <c r="BI21" s="557">
        <f t="shared" si="0"/>
        <v>4000000</v>
      </c>
      <c r="BJ21" s="551"/>
      <c r="BK21" s="490"/>
      <c r="BL21" s="489"/>
      <c r="BM21" s="696"/>
    </row>
    <row r="22" spans="2:65" s="8" customFormat="1" ht="37.5" customHeight="1">
      <c r="B22" s="711"/>
      <c r="C22" s="669" t="s">
        <v>25</v>
      </c>
      <c r="D22" s="670" t="s">
        <v>1527</v>
      </c>
      <c r="E22" s="671" t="s">
        <v>1527</v>
      </c>
      <c r="F22" s="672" t="s">
        <v>82</v>
      </c>
      <c r="G22" s="516"/>
      <c r="H22" s="517"/>
      <c r="I22" s="517"/>
      <c r="J22" s="519"/>
      <c r="K22" s="520"/>
      <c r="L22" s="517"/>
      <c r="M22" s="517"/>
      <c r="N22" s="519"/>
      <c r="O22" s="520"/>
      <c r="P22" s="517"/>
      <c r="Q22" s="517"/>
      <c r="R22" s="519"/>
      <c r="S22" s="520"/>
      <c r="T22" s="516"/>
      <c r="U22" s="519"/>
      <c r="V22" s="516"/>
      <c r="W22" s="519"/>
      <c r="X22" s="520"/>
      <c r="Y22" s="517"/>
      <c r="Z22" s="517"/>
      <c r="AA22" s="519"/>
      <c r="AB22" s="520"/>
      <c r="AC22" s="517"/>
      <c r="AD22" s="517"/>
      <c r="AE22" s="519"/>
      <c r="AF22" s="520"/>
      <c r="AG22" s="516"/>
      <c r="AH22" s="517"/>
      <c r="AI22" s="517"/>
      <c r="AJ22" s="519"/>
      <c r="AK22" s="520"/>
      <c r="AL22" s="517"/>
      <c r="AM22" s="519"/>
      <c r="AN22" s="588"/>
      <c r="AO22" s="520"/>
      <c r="AP22" s="517"/>
      <c r="AQ22" s="517"/>
      <c r="AR22" s="519"/>
      <c r="AS22" s="520"/>
      <c r="AT22" s="516"/>
      <c r="AU22" s="517"/>
      <c r="AV22" s="517">
        <v>330</v>
      </c>
      <c r="AW22" s="518"/>
      <c r="AX22" s="591">
        <v>300</v>
      </c>
      <c r="AY22" s="590">
        <v>400</v>
      </c>
      <c r="AZ22" s="517"/>
      <c r="BA22" s="519">
        <v>350</v>
      </c>
      <c r="BB22" s="520">
        <v>330</v>
      </c>
      <c r="BC22" s="516">
        <v>400</v>
      </c>
      <c r="BD22" s="517">
        <v>400</v>
      </c>
      <c r="BE22" s="517"/>
      <c r="BF22" s="519"/>
      <c r="BG22" s="520"/>
      <c r="BI22" s="557">
        <f t="shared" si="0"/>
        <v>2510000</v>
      </c>
      <c r="BJ22" s="551"/>
      <c r="BK22" s="490"/>
      <c r="BL22" s="489"/>
      <c r="BM22" s="696"/>
    </row>
    <row r="23" spans="2:65" s="8" customFormat="1" ht="37.5" customHeight="1">
      <c r="B23" s="711"/>
      <c r="C23" s="669" t="s">
        <v>501</v>
      </c>
      <c r="D23" s="670" t="s">
        <v>1462</v>
      </c>
      <c r="E23" s="671"/>
      <c r="F23" s="672" t="s">
        <v>82</v>
      </c>
      <c r="G23" s="516"/>
      <c r="H23" s="517"/>
      <c r="I23" s="517"/>
      <c r="J23" s="519"/>
      <c r="K23" s="520"/>
      <c r="L23" s="517"/>
      <c r="M23" s="517"/>
      <c r="N23" s="519"/>
      <c r="O23" s="520"/>
      <c r="P23" s="517"/>
      <c r="Q23" s="517"/>
      <c r="R23" s="519"/>
      <c r="S23" s="520"/>
      <c r="T23" s="516"/>
      <c r="U23" s="519"/>
      <c r="V23" s="516"/>
      <c r="W23" s="519"/>
      <c r="X23" s="520"/>
      <c r="Y23" s="517"/>
      <c r="Z23" s="517"/>
      <c r="AA23" s="519"/>
      <c r="AB23" s="520"/>
      <c r="AC23" s="517"/>
      <c r="AD23" s="517"/>
      <c r="AE23" s="519"/>
      <c r="AF23" s="520"/>
      <c r="AG23" s="516"/>
      <c r="AH23" s="517"/>
      <c r="AI23" s="517"/>
      <c r="AJ23" s="519"/>
      <c r="AK23" s="520"/>
      <c r="AL23" s="517"/>
      <c r="AM23" s="519"/>
      <c r="AN23" s="588"/>
      <c r="AO23" s="520"/>
      <c r="AP23" s="517"/>
      <c r="AQ23" s="517"/>
      <c r="AR23" s="519"/>
      <c r="AS23" s="520"/>
      <c r="AT23" s="516"/>
      <c r="AU23" s="517"/>
      <c r="AV23" s="517">
        <v>800</v>
      </c>
      <c r="AW23" s="518">
        <v>850</v>
      </c>
      <c r="AX23" s="591">
        <v>800</v>
      </c>
      <c r="AY23" s="590">
        <v>500</v>
      </c>
      <c r="AZ23" s="517"/>
      <c r="BA23" s="519">
        <v>850</v>
      </c>
      <c r="BB23" s="520">
        <v>800</v>
      </c>
      <c r="BC23" s="516"/>
      <c r="BD23" s="517"/>
      <c r="BE23" s="517">
        <v>500</v>
      </c>
      <c r="BF23" s="519"/>
      <c r="BG23" s="520"/>
      <c r="BI23" s="557">
        <f t="shared" si="0"/>
        <v>5100000</v>
      </c>
      <c r="BJ23" s="551"/>
      <c r="BK23" s="490"/>
      <c r="BL23" s="489"/>
      <c r="BM23" s="696"/>
    </row>
    <row r="24" spans="2:65" s="8" customFormat="1" ht="37.5" customHeight="1">
      <c r="B24" s="711"/>
      <c r="C24" s="669" t="s">
        <v>40</v>
      </c>
      <c r="D24" s="670" t="s">
        <v>1468</v>
      </c>
      <c r="E24" s="671" t="s">
        <v>1469</v>
      </c>
      <c r="F24" s="672" t="s">
        <v>581</v>
      </c>
      <c r="G24" s="516"/>
      <c r="H24" s="517"/>
      <c r="I24" s="517"/>
      <c r="J24" s="663"/>
      <c r="K24" s="520"/>
      <c r="L24" s="517"/>
      <c r="M24" s="517"/>
      <c r="N24" s="663"/>
      <c r="O24" s="520"/>
      <c r="P24" s="517"/>
      <c r="Q24" s="517"/>
      <c r="R24" s="663"/>
      <c r="S24" s="520"/>
      <c r="T24" s="516"/>
      <c r="U24" s="663"/>
      <c r="V24" s="516"/>
      <c r="W24" s="663"/>
      <c r="X24" s="520"/>
      <c r="Y24" s="517"/>
      <c r="Z24" s="517"/>
      <c r="AA24" s="663"/>
      <c r="AB24" s="520"/>
      <c r="AC24" s="517"/>
      <c r="AD24" s="517"/>
      <c r="AE24" s="663"/>
      <c r="AF24" s="520"/>
      <c r="AG24" s="516"/>
      <c r="AH24" s="517"/>
      <c r="AI24" s="517"/>
      <c r="AJ24" s="663"/>
      <c r="AK24" s="520"/>
      <c r="AL24" s="517"/>
      <c r="AM24" s="663"/>
      <c r="AN24" s="588"/>
      <c r="AO24" s="520"/>
      <c r="AP24" s="517"/>
      <c r="AQ24" s="517"/>
      <c r="AR24" s="663"/>
      <c r="AS24" s="520"/>
      <c r="AT24" s="516"/>
      <c r="AU24" s="517">
        <v>800</v>
      </c>
      <c r="AV24" s="517"/>
      <c r="AW24" s="518"/>
      <c r="AX24" s="591"/>
      <c r="AY24" s="590"/>
      <c r="AZ24" s="517">
        <v>800</v>
      </c>
      <c r="BA24" s="663"/>
      <c r="BB24" s="520"/>
      <c r="BC24" s="516"/>
      <c r="BD24" s="517"/>
      <c r="BE24" s="517">
        <v>500</v>
      </c>
      <c r="BF24" s="663"/>
      <c r="BG24" s="520"/>
      <c r="BI24" s="557">
        <f t="shared" si="0"/>
        <v>2100000</v>
      </c>
      <c r="BJ24" s="551"/>
      <c r="BK24" s="490"/>
      <c r="BL24" s="489"/>
      <c r="BM24" s="696"/>
    </row>
    <row r="25" spans="2:65" s="8" customFormat="1" ht="37.5" customHeight="1">
      <c r="B25" s="711"/>
      <c r="C25" s="669" t="s">
        <v>18</v>
      </c>
      <c r="D25" s="670" t="s">
        <v>1488</v>
      </c>
      <c r="E25" s="671" t="s">
        <v>1522</v>
      </c>
      <c r="F25" s="672" t="s">
        <v>1504</v>
      </c>
      <c r="G25" s="516"/>
      <c r="H25" s="517"/>
      <c r="I25" s="517"/>
      <c r="J25" s="663"/>
      <c r="K25" s="520"/>
      <c r="L25" s="517"/>
      <c r="M25" s="517"/>
      <c r="N25" s="663"/>
      <c r="O25" s="520"/>
      <c r="P25" s="517"/>
      <c r="Q25" s="517"/>
      <c r="R25" s="663"/>
      <c r="S25" s="520"/>
      <c r="T25" s="516"/>
      <c r="U25" s="663"/>
      <c r="V25" s="516"/>
      <c r="W25" s="663"/>
      <c r="X25" s="520"/>
      <c r="Y25" s="517"/>
      <c r="Z25" s="517"/>
      <c r="AA25" s="663"/>
      <c r="AB25" s="520"/>
      <c r="AC25" s="517"/>
      <c r="AD25" s="517"/>
      <c r="AE25" s="663"/>
      <c r="AF25" s="520"/>
      <c r="AG25" s="516"/>
      <c r="AH25" s="517"/>
      <c r="AI25" s="517"/>
      <c r="AJ25" s="663"/>
      <c r="AK25" s="520"/>
      <c r="AL25" s="517"/>
      <c r="AM25" s="663"/>
      <c r="AN25" s="588"/>
      <c r="AO25" s="520"/>
      <c r="AP25" s="517"/>
      <c r="AQ25" s="517"/>
      <c r="AR25" s="663"/>
      <c r="AS25" s="520"/>
      <c r="AT25" s="516"/>
      <c r="AU25" s="517" t="s">
        <v>1531</v>
      </c>
      <c r="AV25" s="517"/>
      <c r="AW25" s="518"/>
      <c r="AX25" s="591"/>
      <c r="AY25" s="590"/>
      <c r="AZ25" s="517"/>
      <c r="BA25" s="663"/>
      <c r="BB25" s="520"/>
      <c r="BC25" s="516"/>
      <c r="BD25" s="517"/>
      <c r="BE25" s="517"/>
      <c r="BF25" s="663"/>
      <c r="BG25" s="520"/>
      <c r="BI25" s="557">
        <v>1</v>
      </c>
      <c r="BJ25" s="551"/>
      <c r="BK25" s="490"/>
      <c r="BL25" s="489"/>
      <c r="BM25" s="696"/>
    </row>
    <row r="26" spans="2:65" s="8" customFormat="1" ht="37.5" customHeight="1">
      <c r="B26" s="711"/>
      <c r="C26" s="669" t="s">
        <v>25</v>
      </c>
      <c r="D26" s="670" t="s">
        <v>1483</v>
      </c>
      <c r="E26" s="671" t="s">
        <v>1491</v>
      </c>
      <c r="F26" s="672" t="s">
        <v>1519</v>
      </c>
      <c r="G26" s="626"/>
      <c r="H26" s="627"/>
      <c r="I26" s="627"/>
      <c r="J26" s="628"/>
      <c r="K26" s="629"/>
      <c r="L26" s="627"/>
      <c r="M26" s="627"/>
      <c r="N26" s="628"/>
      <c r="O26" s="629"/>
      <c r="P26" s="627"/>
      <c r="Q26" s="627"/>
      <c r="R26" s="628"/>
      <c r="S26" s="629"/>
      <c r="T26" s="626"/>
      <c r="U26" s="628"/>
      <c r="V26" s="626"/>
      <c r="W26" s="628"/>
      <c r="X26" s="629"/>
      <c r="Y26" s="627"/>
      <c r="Z26" s="627"/>
      <c r="AA26" s="628"/>
      <c r="AB26" s="629"/>
      <c r="AC26" s="627"/>
      <c r="AD26" s="627"/>
      <c r="AE26" s="628"/>
      <c r="AF26" s="629"/>
      <c r="AG26" s="626"/>
      <c r="AH26" s="627"/>
      <c r="AI26" s="627"/>
      <c r="AJ26" s="628"/>
      <c r="AK26" s="629"/>
      <c r="AL26" s="627"/>
      <c r="AM26" s="627"/>
      <c r="AN26" s="628"/>
      <c r="AO26" s="629"/>
      <c r="AP26" s="627"/>
      <c r="AQ26" s="627"/>
      <c r="AR26" s="628"/>
      <c r="AS26" s="630"/>
      <c r="AT26" s="536"/>
      <c r="AU26" s="591"/>
      <c r="AV26" s="537"/>
      <c r="AW26" s="520" t="s">
        <v>1532</v>
      </c>
      <c r="AX26" s="536"/>
      <c r="AY26" s="591"/>
      <c r="AZ26" s="537"/>
      <c r="BA26" s="537"/>
      <c r="BB26" s="579"/>
      <c r="BC26" s="536"/>
      <c r="BD26" s="517"/>
      <c r="BE26" s="517"/>
      <c r="BF26" s="517"/>
      <c r="BG26" s="518"/>
      <c r="BI26" s="559">
        <v>1</v>
      </c>
      <c r="BJ26" s="632"/>
      <c r="BK26" s="633"/>
      <c r="BL26" s="489"/>
      <c r="BM26" s="695"/>
    </row>
    <row r="27" spans="2:65" s="8" customFormat="1" ht="37.5" customHeight="1">
      <c r="B27" s="711"/>
      <c r="C27" s="669" t="s">
        <v>18</v>
      </c>
      <c r="D27" s="670" t="s">
        <v>1479</v>
      </c>
      <c r="E27" s="671"/>
      <c r="F27" s="672" t="s">
        <v>82</v>
      </c>
      <c r="G27" s="626"/>
      <c r="H27" s="627"/>
      <c r="I27" s="627"/>
      <c r="J27" s="628"/>
      <c r="K27" s="629"/>
      <c r="L27" s="627"/>
      <c r="M27" s="627"/>
      <c r="N27" s="628"/>
      <c r="O27" s="629"/>
      <c r="P27" s="627"/>
      <c r="Q27" s="627"/>
      <c r="R27" s="628"/>
      <c r="S27" s="629"/>
      <c r="T27" s="626"/>
      <c r="U27" s="628"/>
      <c r="V27" s="626"/>
      <c r="W27" s="628"/>
      <c r="X27" s="629"/>
      <c r="Y27" s="627"/>
      <c r="Z27" s="627"/>
      <c r="AA27" s="628"/>
      <c r="AB27" s="629"/>
      <c r="AC27" s="627"/>
      <c r="AD27" s="627"/>
      <c r="AE27" s="628"/>
      <c r="AF27" s="629"/>
      <c r="AG27" s="626"/>
      <c r="AH27" s="627"/>
      <c r="AI27" s="627"/>
      <c r="AJ27" s="628"/>
      <c r="AK27" s="629"/>
      <c r="AL27" s="627"/>
      <c r="AM27" s="627"/>
      <c r="AN27" s="628"/>
      <c r="AO27" s="629"/>
      <c r="AP27" s="627"/>
      <c r="AQ27" s="627"/>
      <c r="AR27" s="628"/>
      <c r="AS27" s="630"/>
      <c r="AT27" s="536"/>
      <c r="AU27" s="590"/>
      <c r="AV27" s="517">
        <v>800</v>
      </c>
      <c r="AW27" s="518"/>
      <c r="AX27" s="536"/>
      <c r="AY27" s="590"/>
      <c r="AZ27" s="517"/>
      <c r="BA27" s="517">
        <v>800</v>
      </c>
      <c r="BB27" s="579"/>
      <c r="BC27" s="536"/>
      <c r="BD27" s="517"/>
      <c r="BE27" s="517"/>
      <c r="BF27" s="517"/>
      <c r="BG27" s="518"/>
      <c r="BI27" s="559">
        <f>SUM(AQ27:BG27)*1000</f>
        <v>1600000</v>
      </c>
      <c r="BJ27" s="632"/>
      <c r="BK27" s="633"/>
      <c r="BL27" s="489"/>
      <c r="BM27" s="695"/>
    </row>
    <row r="28" spans="2:65" s="8" customFormat="1" ht="37.5" customHeight="1">
      <c r="B28" s="711"/>
      <c r="C28" s="669" t="s">
        <v>25</v>
      </c>
      <c r="D28" s="670" t="s">
        <v>1520</v>
      </c>
      <c r="E28" s="671" t="s">
        <v>1536</v>
      </c>
      <c r="F28" s="672" t="s">
        <v>82</v>
      </c>
      <c r="G28" s="626"/>
      <c r="H28" s="627"/>
      <c r="I28" s="627"/>
      <c r="J28" s="628"/>
      <c r="K28" s="629"/>
      <c r="L28" s="627"/>
      <c r="M28" s="627"/>
      <c r="N28" s="628"/>
      <c r="O28" s="629"/>
      <c r="P28" s="627"/>
      <c r="Q28" s="627"/>
      <c r="R28" s="628"/>
      <c r="S28" s="629"/>
      <c r="T28" s="626"/>
      <c r="U28" s="628"/>
      <c r="V28" s="626"/>
      <c r="W28" s="628"/>
      <c r="X28" s="629"/>
      <c r="Y28" s="627"/>
      <c r="Z28" s="627"/>
      <c r="AA28" s="628"/>
      <c r="AB28" s="629"/>
      <c r="AC28" s="627"/>
      <c r="AD28" s="627"/>
      <c r="AE28" s="628"/>
      <c r="AF28" s="629"/>
      <c r="AG28" s="626"/>
      <c r="AH28" s="627"/>
      <c r="AI28" s="627"/>
      <c r="AJ28" s="628"/>
      <c r="AK28" s="629"/>
      <c r="AL28" s="627"/>
      <c r="AM28" s="627"/>
      <c r="AN28" s="628"/>
      <c r="AO28" s="629"/>
      <c r="AP28" s="627"/>
      <c r="AQ28" s="627"/>
      <c r="AR28" s="628"/>
      <c r="AS28" s="630"/>
      <c r="AT28" s="536"/>
      <c r="AU28" s="590">
        <v>600</v>
      </c>
      <c r="AV28" s="517"/>
      <c r="AW28" s="518"/>
      <c r="AX28" s="536">
        <v>600</v>
      </c>
      <c r="AY28" s="590"/>
      <c r="AZ28" s="517">
        <v>800</v>
      </c>
      <c r="BA28" s="517"/>
      <c r="BB28" s="579"/>
      <c r="BC28" s="536">
        <v>500</v>
      </c>
      <c r="BD28" s="517"/>
      <c r="BE28" s="517"/>
      <c r="BF28" s="517"/>
      <c r="BG28" s="518"/>
      <c r="BI28" s="557">
        <f>SUM(AQ28:BG28)*1000</f>
        <v>2500000</v>
      </c>
      <c r="BJ28" s="632"/>
      <c r="BK28" s="633"/>
      <c r="BL28" s="489"/>
      <c r="BM28" s="695"/>
    </row>
    <row r="29" spans="2:65" s="8" customFormat="1" ht="37.5" customHeight="1">
      <c r="B29" s="711"/>
      <c r="C29" s="669" t="s">
        <v>1452</v>
      </c>
      <c r="D29" s="670" t="s">
        <v>1453</v>
      </c>
      <c r="E29" s="671"/>
      <c r="F29" s="672" t="s">
        <v>133</v>
      </c>
      <c r="G29" s="626"/>
      <c r="H29" s="627"/>
      <c r="I29" s="627"/>
      <c r="J29" s="628"/>
      <c r="K29" s="629"/>
      <c r="L29" s="627"/>
      <c r="M29" s="627"/>
      <c r="N29" s="628"/>
      <c r="O29" s="629"/>
      <c r="P29" s="627"/>
      <c r="Q29" s="627"/>
      <c r="R29" s="628"/>
      <c r="S29" s="629"/>
      <c r="T29" s="626"/>
      <c r="U29" s="628"/>
      <c r="V29" s="626"/>
      <c r="W29" s="628"/>
      <c r="X29" s="629"/>
      <c r="Y29" s="627"/>
      <c r="Z29" s="627"/>
      <c r="AA29" s="628"/>
      <c r="AB29" s="629"/>
      <c r="AC29" s="627"/>
      <c r="AD29" s="627"/>
      <c r="AE29" s="628"/>
      <c r="AF29" s="629"/>
      <c r="AG29" s="626"/>
      <c r="AH29" s="627"/>
      <c r="AI29" s="627"/>
      <c r="AJ29" s="628"/>
      <c r="AK29" s="629"/>
      <c r="AL29" s="627"/>
      <c r="AM29" s="627"/>
      <c r="AN29" s="628"/>
      <c r="AO29" s="629"/>
      <c r="AP29" s="627"/>
      <c r="AQ29" s="627"/>
      <c r="AR29" s="628"/>
      <c r="AS29" s="630"/>
      <c r="AT29" s="536"/>
      <c r="AU29" s="590">
        <v>500</v>
      </c>
      <c r="AV29" s="517">
        <v>400</v>
      </c>
      <c r="AW29" s="518">
        <v>400</v>
      </c>
      <c r="AX29" s="536">
        <v>500</v>
      </c>
      <c r="AY29" s="590">
        <v>500</v>
      </c>
      <c r="AZ29" s="517">
        <v>500</v>
      </c>
      <c r="BA29" s="517">
        <v>300</v>
      </c>
      <c r="BB29" s="579">
        <v>300</v>
      </c>
      <c r="BC29" s="536"/>
      <c r="BD29" s="517">
        <v>350</v>
      </c>
      <c r="BE29" s="517">
        <v>350</v>
      </c>
      <c r="BF29" s="517"/>
      <c r="BG29" s="518"/>
      <c r="BI29" s="557">
        <f>SUM(AQ29:BG29)*1000</f>
        <v>4100000</v>
      </c>
      <c r="BJ29" s="632"/>
      <c r="BK29" s="633"/>
      <c r="BL29" s="489"/>
      <c r="BM29" s="696"/>
    </row>
    <row r="30" spans="2:65" s="8" customFormat="1" ht="37.5" customHeight="1">
      <c r="B30" s="711"/>
      <c r="C30" s="669" t="s">
        <v>1528</v>
      </c>
      <c r="D30" s="670" t="s">
        <v>1529</v>
      </c>
      <c r="E30" s="671"/>
      <c r="F30" s="672" t="s">
        <v>1530</v>
      </c>
      <c r="G30" s="626"/>
      <c r="H30" s="627"/>
      <c r="I30" s="627"/>
      <c r="J30" s="628"/>
      <c r="K30" s="629"/>
      <c r="L30" s="627"/>
      <c r="M30" s="627"/>
      <c r="N30" s="628"/>
      <c r="O30" s="629"/>
      <c r="P30" s="627"/>
      <c r="Q30" s="627"/>
      <c r="R30" s="628"/>
      <c r="S30" s="629"/>
      <c r="T30" s="626"/>
      <c r="U30" s="628"/>
      <c r="V30" s="626"/>
      <c r="W30" s="628"/>
      <c r="X30" s="629"/>
      <c r="Y30" s="627"/>
      <c r="Z30" s="627"/>
      <c r="AA30" s="628"/>
      <c r="AB30" s="629"/>
      <c r="AC30" s="627"/>
      <c r="AD30" s="627"/>
      <c r="AE30" s="628"/>
      <c r="AF30" s="629"/>
      <c r="AG30" s="626"/>
      <c r="AH30" s="627"/>
      <c r="AI30" s="627"/>
      <c r="AJ30" s="628"/>
      <c r="AK30" s="629"/>
      <c r="AL30" s="627"/>
      <c r="AM30" s="627"/>
      <c r="AN30" s="628"/>
      <c r="AO30" s="629"/>
      <c r="AP30" s="627"/>
      <c r="AQ30" s="627"/>
      <c r="AR30" s="628"/>
      <c r="AS30" s="630"/>
      <c r="AT30" s="536"/>
      <c r="AU30" s="734">
        <v>1</v>
      </c>
      <c r="AV30" s="735"/>
      <c r="AW30" s="735"/>
      <c r="AX30" s="735"/>
      <c r="AY30" s="735"/>
      <c r="AZ30" s="735"/>
      <c r="BA30" s="735"/>
      <c r="BB30" s="736"/>
      <c r="BC30" s="536"/>
      <c r="BD30" s="517"/>
      <c r="BE30" s="517"/>
      <c r="BF30" s="517"/>
      <c r="BG30" s="518"/>
      <c r="BI30" s="557">
        <v>1</v>
      </c>
      <c r="BJ30" s="632"/>
      <c r="BK30" s="633"/>
      <c r="BL30" s="489"/>
      <c r="BM30" s="696"/>
    </row>
    <row r="31" spans="2:65" s="8" customFormat="1" ht="37.5" customHeight="1" thickBot="1">
      <c r="B31" s="711"/>
      <c r="C31" s="543" t="s">
        <v>40</v>
      </c>
      <c r="D31" s="673" t="s">
        <v>1467</v>
      </c>
      <c r="E31" s="389"/>
      <c r="F31" s="674" t="s">
        <v>1512</v>
      </c>
      <c r="G31" s="626"/>
      <c r="H31" s="627"/>
      <c r="I31" s="627"/>
      <c r="J31" s="628"/>
      <c r="K31" s="629"/>
      <c r="L31" s="627"/>
      <c r="M31" s="627"/>
      <c r="N31" s="628"/>
      <c r="O31" s="629"/>
      <c r="P31" s="627"/>
      <c r="Q31" s="627"/>
      <c r="R31" s="628"/>
      <c r="S31" s="629"/>
      <c r="T31" s="626"/>
      <c r="U31" s="628"/>
      <c r="V31" s="626"/>
      <c r="W31" s="628"/>
      <c r="X31" s="629"/>
      <c r="Y31" s="627"/>
      <c r="Z31" s="627"/>
      <c r="AA31" s="628"/>
      <c r="AB31" s="629"/>
      <c r="AC31" s="627"/>
      <c r="AD31" s="627"/>
      <c r="AE31" s="628"/>
      <c r="AF31" s="629"/>
      <c r="AG31" s="626"/>
      <c r="AH31" s="627"/>
      <c r="AI31" s="627"/>
      <c r="AJ31" s="628"/>
      <c r="AK31" s="629"/>
      <c r="AL31" s="627"/>
      <c r="AM31" s="627"/>
      <c r="AN31" s="628"/>
      <c r="AO31" s="629"/>
      <c r="AP31" s="627"/>
      <c r="AQ31" s="627"/>
      <c r="AR31" s="628"/>
      <c r="AS31" s="630"/>
      <c r="AT31" s="611"/>
      <c r="AU31" s="608"/>
      <c r="AV31" s="598"/>
      <c r="AW31" s="612">
        <v>600</v>
      </c>
      <c r="AX31" s="611"/>
      <c r="AY31" s="608"/>
      <c r="AZ31" s="598">
        <v>600</v>
      </c>
      <c r="BA31" s="598"/>
      <c r="BB31" s="617">
        <v>300</v>
      </c>
      <c r="BC31" s="611"/>
      <c r="BD31" s="598"/>
      <c r="BE31" s="598"/>
      <c r="BF31" s="598"/>
      <c r="BG31" s="612"/>
      <c r="BI31" s="560">
        <f>SUM(AQ31:BG31)*1000</f>
        <v>1500000</v>
      </c>
      <c r="BJ31" s="632"/>
      <c r="BK31" s="633"/>
      <c r="BL31" s="489"/>
      <c r="BM31" s="697"/>
    </row>
    <row r="32" spans="2:65" s="8" customFormat="1" ht="37.5" customHeight="1" thickBot="1">
      <c r="B32" s="535"/>
      <c r="C32" s="723" t="s">
        <v>1443</v>
      </c>
      <c r="D32" s="723"/>
      <c r="E32" s="723"/>
      <c r="F32" s="724"/>
      <c r="G32" s="491"/>
      <c r="H32" s="492"/>
      <c r="I32" s="492"/>
      <c r="J32" s="508"/>
      <c r="K32" s="495"/>
      <c r="L32" s="492"/>
      <c r="M32" s="492"/>
      <c r="N32" s="508"/>
      <c r="O32" s="495"/>
      <c r="P32" s="492"/>
      <c r="Q32" s="492"/>
      <c r="R32" s="508"/>
      <c r="S32" s="495"/>
      <c r="T32" s="491"/>
      <c r="U32" s="508"/>
      <c r="V32" s="491"/>
      <c r="W32" s="508"/>
      <c r="X32" s="495"/>
      <c r="Y32" s="492"/>
      <c r="Z32" s="492"/>
      <c r="AA32" s="508"/>
      <c r="AB32" s="495"/>
      <c r="AC32" s="492"/>
      <c r="AD32" s="492"/>
      <c r="AE32" s="508"/>
      <c r="AF32" s="495"/>
      <c r="AG32" s="491"/>
      <c r="AH32" s="492"/>
      <c r="AI32" s="492"/>
      <c r="AJ32" s="508"/>
      <c r="AK32" s="495"/>
      <c r="AL32" s="492"/>
      <c r="AM32" s="492"/>
      <c r="AN32" s="508"/>
      <c r="AO32" s="495"/>
      <c r="AP32" s="492"/>
      <c r="AQ32" s="492"/>
      <c r="AR32" s="508"/>
      <c r="AS32" s="600"/>
      <c r="AT32" s="491"/>
      <c r="AU32" s="492"/>
      <c r="AV32" s="492"/>
      <c r="AW32" s="586"/>
      <c r="AX32" s="492"/>
      <c r="AY32" s="492"/>
      <c r="AZ32" s="492"/>
      <c r="BA32" s="508"/>
      <c r="BB32" s="495"/>
      <c r="BC32" s="491"/>
      <c r="BD32" s="492"/>
      <c r="BE32" s="492"/>
      <c r="BF32" s="508"/>
      <c r="BG32" s="495"/>
      <c r="BI32" s="558">
        <f>SUM(BI19:BI31)</f>
        <v>26285003</v>
      </c>
      <c r="BJ32" s="325">
        <f>SUM(BJ12:BJ24)</f>
        <v>0</v>
      </c>
      <c r="BK32" s="493">
        <f>SUM(BK12:BK24)</f>
        <v>0</v>
      </c>
      <c r="BL32" s="489"/>
      <c r="BM32" s="692">
        <f>SUM(BM19:BM31)</f>
        <v>0</v>
      </c>
    </row>
    <row r="33" spans="2:65" s="8" customFormat="1" ht="37.5" customHeight="1">
      <c r="B33" s="712" t="s">
        <v>1489</v>
      </c>
      <c r="C33" s="543" t="s">
        <v>18</v>
      </c>
      <c r="D33" s="673" t="s">
        <v>1490</v>
      </c>
      <c r="E33" s="389" t="s">
        <v>1491</v>
      </c>
      <c r="F33" s="674" t="s">
        <v>1492</v>
      </c>
      <c r="G33" s="516"/>
      <c r="H33" s="517"/>
      <c r="I33" s="517"/>
      <c r="J33" s="519"/>
      <c r="K33" s="518"/>
      <c r="L33" s="517"/>
      <c r="M33" s="517"/>
      <c r="N33" s="519"/>
      <c r="O33" s="518"/>
      <c r="P33" s="517"/>
      <c r="Q33" s="517"/>
      <c r="R33" s="519"/>
      <c r="S33" s="518"/>
      <c r="T33" s="516"/>
      <c r="U33" s="519"/>
      <c r="V33" s="516"/>
      <c r="W33" s="519"/>
      <c r="X33" s="518"/>
      <c r="Y33" s="517"/>
      <c r="Z33" s="517"/>
      <c r="AA33" s="519"/>
      <c r="AB33" s="518"/>
      <c r="AC33" s="517"/>
      <c r="AD33" s="517"/>
      <c r="AE33" s="519"/>
      <c r="AF33" s="518"/>
      <c r="AG33" s="516"/>
      <c r="AH33" s="517"/>
      <c r="AI33" s="517"/>
      <c r="AJ33" s="519"/>
      <c r="AK33" s="518"/>
      <c r="AL33" s="517"/>
      <c r="AM33" s="517"/>
      <c r="AN33" s="519"/>
      <c r="AO33" s="518"/>
      <c r="AP33" s="517"/>
      <c r="AQ33" s="517"/>
      <c r="AR33" s="519"/>
      <c r="AS33" s="519"/>
      <c r="AT33" s="516"/>
      <c r="AU33" s="517">
        <v>800</v>
      </c>
      <c r="AV33" s="517">
        <v>2000</v>
      </c>
      <c r="AW33" s="518">
        <v>800</v>
      </c>
      <c r="AX33" s="590"/>
      <c r="AY33" s="590">
        <v>2000</v>
      </c>
      <c r="AZ33" s="517"/>
      <c r="BA33" s="519">
        <v>800</v>
      </c>
      <c r="BB33" s="518"/>
      <c r="BC33" s="516"/>
      <c r="BD33" s="517"/>
      <c r="BE33" s="517"/>
      <c r="BF33" s="519"/>
      <c r="BG33" s="518"/>
      <c r="BI33" s="561">
        <f aca="true" t="shared" si="1" ref="BI33:BI38">SUM(G33:BG33)*1000</f>
        <v>6400000</v>
      </c>
      <c r="BJ33" s="551"/>
      <c r="BK33" s="490"/>
      <c r="BL33" s="489"/>
      <c r="BM33" s="696"/>
    </row>
    <row r="34" spans="2:65" s="8" customFormat="1" ht="37.5" customHeight="1">
      <c r="B34" s="713"/>
      <c r="C34" s="543" t="s">
        <v>18</v>
      </c>
      <c r="D34" s="673" t="s">
        <v>1493</v>
      </c>
      <c r="E34" s="389"/>
      <c r="F34" s="674" t="s">
        <v>1492</v>
      </c>
      <c r="G34" s="516"/>
      <c r="H34" s="517"/>
      <c r="I34" s="517"/>
      <c r="J34" s="519"/>
      <c r="K34" s="518"/>
      <c r="L34" s="517"/>
      <c r="M34" s="517"/>
      <c r="N34" s="519"/>
      <c r="O34" s="518"/>
      <c r="P34" s="517"/>
      <c r="Q34" s="517"/>
      <c r="R34" s="519"/>
      <c r="S34" s="518"/>
      <c r="T34" s="516"/>
      <c r="U34" s="519"/>
      <c r="V34" s="516"/>
      <c r="W34" s="519"/>
      <c r="X34" s="518"/>
      <c r="Y34" s="517"/>
      <c r="Z34" s="517"/>
      <c r="AA34" s="519"/>
      <c r="AB34" s="518"/>
      <c r="AC34" s="517"/>
      <c r="AD34" s="517"/>
      <c r="AE34" s="519"/>
      <c r="AF34" s="518"/>
      <c r="AG34" s="516"/>
      <c r="AH34" s="517"/>
      <c r="AI34" s="517"/>
      <c r="AJ34" s="519"/>
      <c r="AK34" s="518"/>
      <c r="AL34" s="517"/>
      <c r="AM34" s="517"/>
      <c r="AN34" s="519"/>
      <c r="AO34" s="518"/>
      <c r="AP34" s="517"/>
      <c r="AQ34" s="517"/>
      <c r="AR34" s="519"/>
      <c r="AS34" s="519"/>
      <c r="AT34" s="516"/>
      <c r="AU34" s="517"/>
      <c r="AV34" s="517">
        <v>800</v>
      </c>
      <c r="AW34" s="518">
        <v>1500</v>
      </c>
      <c r="AX34" s="590">
        <v>800</v>
      </c>
      <c r="AY34" s="590"/>
      <c r="AZ34" s="517"/>
      <c r="BA34" s="519"/>
      <c r="BB34" s="518">
        <v>1500</v>
      </c>
      <c r="BC34" s="516"/>
      <c r="BD34" s="517"/>
      <c r="BE34" s="517"/>
      <c r="BF34" s="519"/>
      <c r="BG34" s="518"/>
      <c r="BI34" s="561">
        <f t="shared" si="1"/>
        <v>4600000</v>
      </c>
      <c r="BJ34" s="551"/>
      <c r="BK34" s="490"/>
      <c r="BL34" s="489"/>
      <c r="BM34" s="696"/>
    </row>
    <row r="35" spans="2:65" s="8" customFormat="1" ht="37.5" customHeight="1">
      <c r="B35" s="713"/>
      <c r="C35" s="543" t="s">
        <v>1452</v>
      </c>
      <c r="D35" s="673" t="s">
        <v>1455</v>
      </c>
      <c r="E35" s="389"/>
      <c r="F35" s="674" t="s">
        <v>1492</v>
      </c>
      <c r="G35" s="516"/>
      <c r="H35" s="517"/>
      <c r="I35" s="517"/>
      <c r="J35" s="519"/>
      <c r="K35" s="518"/>
      <c r="L35" s="517"/>
      <c r="M35" s="517"/>
      <c r="N35" s="519"/>
      <c r="O35" s="518"/>
      <c r="P35" s="517"/>
      <c r="Q35" s="517"/>
      <c r="R35" s="519"/>
      <c r="S35" s="518"/>
      <c r="T35" s="516"/>
      <c r="U35" s="519"/>
      <c r="V35" s="516"/>
      <c r="W35" s="519"/>
      <c r="X35" s="518"/>
      <c r="Y35" s="517"/>
      <c r="Z35" s="517"/>
      <c r="AA35" s="519"/>
      <c r="AB35" s="518"/>
      <c r="AC35" s="517"/>
      <c r="AD35" s="517"/>
      <c r="AE35" s="519"/>
      <c r="AF35" s="518"/>
      <c r="AG35" s="516"/>
      <c r="AH35" s="517"/>
      <c r="AI35" s="517"/>
      <c r="AJ35" s="519"/>
      <c r="AK35" s="518"/>
      <c r="AL35" s="517"/>
      <c r="AM35" s="517"/>
      <c r="AN35" s="519"/>
      <c r="AO35" s="518"/>
      <c r="AP35" s="517"/>
      <c r="AQ35" s="517"/>
      <c r="AR35" s="519"/>
      <c r="AS35" s="519"/>
      <c r="AT35" s="516"/>
      <c r="AU35" s="517">
        <v>500</v>
      </c>
      <c r="AV35" s="517">
        <v>1000</v>
      </c>
      <c r="AW35" s="518"/>
      <c r="AX35" s="590">
        <v>600</v>
      </c>
      <c r="AY35" s="590">
        <v>600</v>
      </c>
      <c r="AZ35" s="517">
        <v>600</v>
      </c>
      <c r="BA35" s="519">
        <v>600</v>
      </c>
      <c r="BB35" s="518"/>
      <c r="BC35" s="516">
        <v>400</v>
      </c>
      <c r="BD35" s="517"/>
      <c r="BE35" s="517">
        <v>600</v>
      </c>
      <c r="BF35" s="519"/>
      <c r="BG35" s="518"/>
      <c r="BI35" s="561">
        <f t="shared" si="1"/>
        <v>4900000</v>
      </c>
      <c r="BJ35" s="551"/>
      <c r="BK35" s="490"/>
      <c r="BL35" s="489"/>
      <c r="BM35" s="696"/>
    </row>
    <row r="36" spans="2:65" s="8" customFormat="1" ht="37.5" customHeight="1">
      <c r="B36" s="713"/>
      <c r="C36" s="543" t="s">
        <v>40</v>
      </c>
      <c r="D36" s="673" t="s">
        <v>1513</v>
      </c>
      <c r="E36" s="389"/>
      <c r="F36" s="674" t="s">
        <v>1492</v>
      </c>
      <c r="G36" s="516"/>
      <c r="H36" s="517"/>
      <c r="I36" s="517"/>
      <c r="J36" s="519"/>
      <c r="K36" s="518"/>
      <c r="L36" s="517"/>
      <c r="M36" s="517"/>
      <c r="N36" s="519"/>
      <c r="O36" s="518"/>
      <c r="P36" s="517"/>
      <c r="Q36" s="517"/>
      <c r="R36" s="519"/>
      <c r="S36" s="518"/>
      <c r="T36" s="516"/>
      <c r="U36" s="519"/>
      <c r="V36" s="516"/>
      <c r="W36" s="519"/>
      <c r="X36" s="518"/>
      <c r="Y36" s="517"/>
      <c r="Z36" s="517"/>
      <c r="AA36" s="519"/>
      <c r="AB36" s="518"/>
      <c r="AC36" s="517"/>
      <c r="AD36" s="517"/>
      <c r="AE36" s="519"/>
      <c r="AF36" s="518"/>
      <c r="AG36" s="516"/>
      <c r="AH36" s="517"/>
      <c r="AI36" s="517"/>
      <c r="AJ36" s="519"/>
      <c r="AK36" s="518"/>
      <c r="AL36" s="517"/>
      <c r="AM36" s="517"/>
      <c r="AN36" s="519"/>
      <c r="AO36" s="518"/>
      <c r="AP36" s="517"/>
      <c r="AQ36" s="517"/>
      <c r="AR36" s="519"/>
      <c r="AS36" s="519"/>
      <c r="AT36" s="516"/>
      <c r="AU36" s="517">
        <v>1300</v>
      </c>
      <c r="AV36" s="517"/>
      <c r="AW36" s="518">
        <v>1300</v>
      </c>
      <c r="AX36" s="590"/>
      <c r="AY36" s="590">
        <v>500</v>
      </c>
      <c r="AZ36" s="517">
        <v>800</v>
      </c>
      <c r="BA36" s="519">
        <v>500</v>
      </c>
      <c r="BB36" s="518">
        <v>800</v>
      </c>
      <c r="BC36" s="516"/>
      <c r="BD36" s="517">
        <v>1300</v>
      </c>
      <c r="BE36" s="517"/>
      <c r="BF36" s="519">
        <v>800</v>
      </c>
      <c r="BG36" s="518"/>
      <c r="BI36" s="561">
        <f t="shared" si="1"/>
        <v>7300000</v>
      </c>
      <c r="BJ36" s="551"/>
      <c r="BK36" s="490"/>
      <c r="BL36" s="489"/>
      <c r="BM36" s="696"/>
    </row>
    <row r="37" spans="2:65" s="8" customFormat="1" ht="37.5" customHeight="1">
      <c r="B37" s="713"/>
      <c r="C37" s="543" t="s">
        <v>501</v>
      </c>
      <c r="D37" s="673" t="s">
        <v>1515</v>
      </c>
      <c r="E37" s="389"/>
      <c r="F37" s="674" t="s">
        <v>1492</v>
      </c>
      <c r="G37" s="516"/>
      <c r="H37" s="517"/>
      <c r="I37" s="517"/>
      <c r="J37" s="519"/>
      <c r="K37" s="518"/>
      <c r="L37" s="517"/>
      <c r="M37" s="517"/>
      <c r="N37" s="519"/>
      <c r="O37" s="518"/>
      <c r="P37" s="517"/>
      <c r="Q37" s="517"/>
      <c r="R37" s="519"/>
      <c r="S37" s="518"/>
      <c r="T37" s="516"/>
      <c r="U37" s="519"/>
      <c r="V37" s="516"/>
      <c r="W37" s="519"/>
      <c r="X37" s="518"/>
      <c r="Y37" s="517"/>
      <c r="Z37" s="517"/>
      <c r="AA37" s="519"/>
      <c r="AB37" s="518"/>
      <c r="AC37" s="517"/>
      <c r="AD37" s="517"/>
      <c r="AE37" s="519"/>
      <c r="AF37" s="518"/>
      <c r="AG37" s="516"/>
      <c r="AH37" s="517"/>
      <c r="AI37" s="517"/>
      <c r="AJ37" s="519"/>
      <c r="AK37" s="518"/>
      <c r="AL37" s="517"/>
      <c r="AM37" s="517"/>
      <c r="AN37" s="519"/>
      <c r="AO37" s="518"/>
      <c r="AP37" s="517"/>
      <c r="AQ37" s="517"/>
      <c r="AR37" s="519"/>
      <c r="AS37" s="519"/>
      <c r="AT37" s="516"/>
      <c r="AU37" s="517"/>
      <c r="AV37" s="517">
        <v>800</v>
      </c>
      <c r="AW37" s="518">
        <v>800</v>
      </c>
      <c r="AX37" s="590">
        <v>800</v>
      </c>
      <c r="AY37" s="590">
        <v>800</v>
      </c>
      <c r="AZ37" s="517">
        <v>800</v>
      </c>
      <c r="BA37" s="519">
        <v>800</v>
      </c>
      <c r="BB37" s="518"/>
      <c r="BC37" s="516"/>
      <c r="BD37" s="517"/>
      <c r="BE37" s="517"/>
      <c r="BF37" s="519"/>
      <c r="BG37" s="518"/>
      <c r="BI37" s="561">
        <f t="shared" si="1"/>
        <v>4800000</v>
      </c>
      <c r="BJ37" s="551"/>
      <c r="BK37" s="490"/>
      <c r="BL37" s="489"/>
      <c r="BM37" s="696"/>
    </row>
    <row r="38" spans="2:65" s="8" customFormat="1" ht="37.5" customHeight="1" thickBot="1">
      <c r="B38" s="713"/>
      <c r="C38" s="543" t="s">
        <v>298</v>
      </c>
      <c r="D38" s="673" t="s">
        <v>1516</v>
      </c>
      <c r="E38" s="389"/>
      <c r="F38" s="674" t="s">
        <v>1492</v>
      </c>
      <c r="G38" s="516"/>
      <c r="H38" s="517"/>
      <c r="I38" s="517"/>
      <c r="J38" s="519"/>
      <c r="K38" s="518"/>
      <c r="L38" s="517"/>
      <c r="M38" s="517"/>
      <c r="N38" s="519"/>
      <c r="O38" s="518"/>
      <c r="P38" s="517"/>
      <c r="Q38" s="517"/>
      <c r="R38" s="519"/>
      <c r="S38" s="518"/>
      <c r="T38" s="516"/>
      <c r="U38" s="519"/>
      <c r="V38" s="516"/>
      <c r="W38" s="519"/>
      <c r="X38" s="518"/>
      <c r="Y38" s="517"/>
      <c r="Z38" s="517"/>
      <c r="AA38" s="519"/>
      <c r="AB38" s="518"/>
      <c r="AC38" s="517"/>
      <c r="AD38" s="517"/>
      <c r="AE38" s="519"/>
      <c r="AF38" s="518"/>
      <c r="AG38" s="516"/>
      <c r="AH38" s="517"/>
      <c r="AI38" s="517"/>
      <c r="AJ38" s="519"/>
      <c r="AK38" s="518"/>
      <c r="AL38" s="517"/>
      <c r="AM38" s="517"/>
      <c r="AN38" s="519"/>
      <c r="AO38" s="518"/>
      <c r="AP38" s="517"/>
      <c r="AQ38" s="517"/>
      <c r="AR38" s="519"/>
      <c r="AS38" s="519"/>
      <c r="AT38" s="516"/>
      <c r="AU38" s="517"/>
      <c r="AV38" s="517"/>
      <c r="AW38" s="518">
        <v>500</v>
      </c>
      <c r="AX38" s="608"/>
      <c r="AY38" s="590"/>
      <c r="AZ38" s="517">
        <v>500</v>
      </c>
      <c r="BA38" s="519"/>
      <c r="BB38" s="518">
        <v>500</v>
      </c>
      <c r="BC38" s="516"/>
      <c r="BD38" s="517"/>
      <c r="BE38" s="517"/>
      <c r="BF38" s="519"/>
      <c r="BG38" s="518"/>
      <c r="BI38" s="561">
        <f t="shared" si="1"/>
        <v>1500000</v>
      </c>
      <c r="BJ38" s="555"/>
      <c r="BK38" s="530"/>
      <c r="BL38" s="489"/>
      <c r="BM38" s="698"/>
    </row>
    <row r="39" spans="2:65" s="8" customFormat="1" ht="37.5" customHeight="1" thickBot="1">
      <c r="B39" s="714"/>
      <c r="C39" s="723" t="s">
        <v>1506</v>
      </c>
      <c r="D39" s="723"/>
      <c r="E39" s="723"/>
      <c r="F39" s="724"/>
      <c r="G39" s="491"/>
      <c r="H39" s="492"/>
      <c r="I39" s="492"/>
      <c r="J39" s="508"/>
      <c r="K39" s="495"/>
      <c r="L39" s="492"/>
      <c r="M39" s="492"/>
      <c r="N39" s="508"/>
      <c r="O39" s="495"/>
      <c r="P39" s="492"/>
      <c r="Q39" s="492"/>
      <c r="R39" s="508"/>
      <c r="S39" s="495"/>
      <c r="T39" s="491"/>
      <c r="U39" s="508"/>
      <c r="V39" s="491"/>
      <c r="W39" s="508"/>
      <c r="X39" s="495"/>
      <c r="Y39" s="492"/>
      <c r="Z39" s="492"/>
      <c r="AA39" s="508"/>
      <c r="AB39" s="495"/>
      <c r="AC39" s="492"/>
      <c r="AD39" s="492"/>
      <c r="AE39" s="508"/>
      <c r="AF39" s="495"/>
      <c r="AG39" s="491"/>
      <c r="AH39" s="492"/>
      <c r="AI39" s="492"/>
      <c r="AJ39" s="508"/>
      <c r="AK39" s="495"/>
      <c r="AL39" s="492"/>
      <c r="AM39" s="492"/>
      <c r="AN39" s="508"/>
      <c r="AO39" s="495"/>
      <c r="AP39" s="492"/>
      <c r="AQ39" s="492"/>
      <c r="AR39" s="508"/>
      <c r="AS39" s="600"/>
      <c r="AT39" s="491"/>
      <c r="AU39" s="492"/>
      <c r="AV39" s="492"/>
      <c r="AW39" s="586"/>
      <c r="AX39" s="508"/>
      <c r="AY39" s="599"/>
      <c r="AZ39" s="492"/>
      <c r="BA39" s="508"/>
      <c r="BB39" s="495"/>
      <c r="BC39" s="491"/>
      <c r="BD39" s="492"/>
      <c r="BE39" s="492"/>
      <c r="BF39" s="508"/>
      <c r="BG39" s="495"/>
      <c r="BI39" s="636">
        <f>SUM(BI33:BI38)</f>
        <v>29500000</v>
      </c>
      <c r="BJ39" s="637">
        <f>SUM(BJ13:BJ38)</f>
        <v>0</v>
      </c>
      <c r="BK39" s="638">
        <f>SUM(BK13:BK38)</f>
        <v>0</v>
      </c>
      <c r="BL39" s="489"/>
      <c r="BM39" s="692">
        <f>SUM(BM33:BM38)</f>
        <v>0</v>
      </c>
    </row>
    <row r="40" spans="2:65" s="8" customFormat="1" ht="37.5" customHeight="1">
      <c r="B40" s="713" t="s">
        <v>1486</v>
      </c>
      <c r="C40" s="543" t="s">
        <v>298</v>
      </c>
      <c r="D40" s="673" t="s">
        <v>1507</v>
      </c>
      <c r="E40" s="389"/>
      <c r="F40" s="674" t="s">
        <v>1518</v>
      </c>
      <c r="G40" s="516"/>
      <c r="H40" s="517"/>
      <c r="I40" s="517"/>
      <c r="J40" s="519"/>
      <c r="K40" s="518"/>
      <c r="L40" s="517"/>
      <c r="M40" s="517"/>
      <c r="N40" s="519"/>
      <c r="O40" s="518"/>
      <c r="P40" s="517"/>
      <c r="Q40" s="517"/>
      <c r="R40" s="519"/>
      <c r="S40" s="518"/>
      <c r="T40" s="516"/>
      <c r="U40" s="519"/>
      <c r="V40" s="516"/>
      <c r="W40" s="519"/>
      <c r="X40" s="518"/>
      <c r="Y40" s="517"/>
      <c r="Z40" s="517"/>
      <c r="AA40" s="519"/>
      <c r="AB40" s="518"/>
      <c r="AC40" s="517"/>
      <c r="AD40" s="517"/>
      <c r="AE40" s="519"/>
      <c r="AF40" s="518"/>
      <c r="AG40" s="516"/>
      <c r="AH40" s="517"/>
      <c r="AI40" s="517"/>
      <c r="AJ40" s="519"/>
      <c r="AK40" s="518"/>
      <c r="AL40" s="549"/>
      <c r="AM40" s="534"/>
      <c r="AN40" s="589"/>
      <c r="AO40" s="519"/>
      <c r="AP40" s="588"/>
      <c r="AQ40" s="519"/>
      <c r="AR40" s="517"/>
      <c r="AS40" s="518"/>
      <c r="AT40" s="516"/>
      <c r="AU40" s="517">
        <v>500</v>
      </c>
      <c r="AV40" s="517"/>
      <c r="AW40" s="518"/>
      <c r="AX40" s="590">
        <v>500</v>
      </c>
      <c r="AY40" s="590"/>
      <c r="AZ40" s="517"/>
      <c r="BA40" s="519">
        <v>500</v>
      </c>
      <c r="BB40" s="518"/>
      <c r="BC40" s="516"/>
      <c r="BD40" s="517"/>
      <c r="BE40" s="517"/>
      <c r="BF40" s="519"/>
      <c r="BG40" s="518"/>
      <c r="BI40" s="557">
        <f>SUM(G40:BG40)*1000</f>
        <v>1500000</v>
      </c>
      <c r="BJ40" s="551"/>
      <c r="BK40" s="490"/>
      <c r="BL40" s="489"/>
      <c r="BM40" s="696"/>
    </row>
    <row r="41" spans="2:65" s="8" customFormat="1" ht="37.5" customHeight="1">
      <c r="B41" s="713"/>
      <c r="C41" s="543" t="s">
        <v>298</v>
      </c>
      <c r="D41" s="673" t="s">
        <v>309</v>
      </c>
      <c r="E41" s="389" t="s">
        <v>1517</v>
      </c>
      <c r="F41" s="674" t="s">
        <v>1508</v>
      </c>
      <c r="G41" s="516"/>
      <c r="H41" s="517"/>
      <c r="I41" s="517"/>
      <c r="J41" s="519"/>
      <c r="K41" s="518"/>
      <c r="L41" s="517"/>
      <c r="M41" s="517"/>
      <c r="N41" s="519"/>
      <c r="O41" s="518"/>
      <c r="P41" s="517"/>
      <c r="Q41" s="517"/>
      <c r="R41" s="519"/>
      <c r="S41" s="518"/>
      <c r="T41" s="516"/>
      <c r="U41" s="519"/>
      <c r="V41" s="516"/>
      <c r="W41" s="519"/>
      <c r="X41" s="518"/>
      <c r="Y41" s="517"/>
      <c r="Z41" s="517"/>
      <c r="AA41" s="519"/>
      <c r="AB41" s="518"/>
      <c r="AC41" s="517"/>
      <c r="AD41" s="517"/>
      <c r="AE41" s="519"/>
      <c r="AF41" s="518"/>
      <c r="AG41" s="516"/>
      <c r="AH41" s="517"/>
      <c r="AI41" s="517"/>
      <c r="AJ41" s="519"/>
      <c r="AK41" s="518"/>
      <c r="AL41" s="534"/>
      <c r="AM41" s="534"/>
      <c r="AN41" s="589"/>
      <c r="AO41" s="519"/>
      <c r="AP41" s="588"/>
      <c r="AQ41" s="517"/>
      <c r="AR41" s="517"/>
      <c r="AS41" s="579"/>
      <c r="AT41" s="516"/>
      <c r="AU41" s="517"/>
      <c r="AV41" s="517"/>
      <c r="AW41" s="518">
        <v>50</v>
      </c>
      <c r="AX41" s="590"/>
      <c r="AY41" s="590">
        <v>500</v>
      </c>
      <c r="AZ41" s="517"/>
      <c r="BA41" s="519"/>
      <c r="BB41" s="518"/>
      <c r="BC41" s="516"/>
      <c r="BD41" s="517"/>
      <c r="BE41" s="517"/>
      <c r="BF41" s="519"/>
      <c r="BG41" s="518"/>
      <c r="BI41" s="557">
        <f>SUM(G41:BG41)*1000</f>
        <v>550000</v>
      </c>
      <c r="BJ41" s="551"/>
      <c r="BK41" s="490"/>
      <c r="BL41" s="489"/>
      <c r="BM41" s="696"/>
    </row>
    <row r="42" spans="2:65" s="8" customFormat="1" ht="37.5" customHeight="1">
      <c r="B42" s="713"/>
      <c r="C42" s="543" t="s">
        <v>298</v>
      </c>
      <c r="D42" s="673" t="s">
        <v>309</v>
      </c>
      <c r="E42" s="389" t="s">
        <v>1509</v>
      </c>
      <c r="F42" s="674" t="s">
        <v>1478</v>
      </c>
      <c r="G42" s="516"/>
      <c r="H42" s="517"/>
      <c r="I42" s="517"/>
      <c r="J42" s="519"/>
      <c r="K42" s="518"/>
      <c r="L42" s="517"/>
      <c r="M42" s="517"/>
      <c r="N42" s="519"/>
      <c r="O42" s="518"/>
      <c r="P42" s="517"/>
      <c r="Q42" s="517"/>
      <c r="R42" s="519"/>
      <c r="S42" s="518"/>
      <c r="T42" s="516"/>
      <c r="U42" s="519"/>
      <c r="V42" s="516"/>
      <c r="W42" s="519"/>
      <c r="X42" s="518"/>
      <c r="Y42" s="517"/>
      <c r="Z42" s="517"/>
      <c r="AA42" s="519"/>
      <c r="AB42" s="518"/>
      <c r="AC42" s="517"/>
      <c r="AD42" s="517"/>
      <c r="AE42" s="519"/>
      <c r="AF42" s="518"/>
      <c r="AG42" s="516"/>
      <c r="AH42" s="517"/>
      <c r="AI42" s="517"/>
      <c r="AJ42" s="519"/>
      <c r="AK42" s="518"/>
      <c r="AL42" s="534"/>
      <c r="AM42" s="534"/>
      <c r="AN42" s="589"/>
      <c r="AO42" s="519"/>
      <c r="AP42" s="588"/>
      <c r="AQ42" s="517"/>
      <c r="AR42" s="517"/>
      <c r="AS42" s="579"/>
      <c r="AT42" s="516"/>
      <c r="AU42" s="517"/>
      <c r="AV42" s="517">
        <v>100</v>
      </c>
      <c r="AW42" s="518"/>
      <c r="AX42" s="590">
        <v>100</v>
      </c>
      <c r="AY42" s="590"/>
      <c r="AZ42" s="517">
        <v>100</v>
      </c>
      <c r="BA42" s="519"/>
      <c r="BB42" s="518"/>
      <c r="BC42" s="516"/>
      <c r="BD42" s="517"/>
      <c r="BE42" s="517"/>
      <c r="BF42" s="519"/>
      <c r="BG42" s="518"/>
      <c r="BI42" s="557">
        <f>SUM(G42:BG42)*1000</f>
        <v>300000</v>
      </c>
      <c r="BJ42" s="551"/>
      <c r="BK42" s="490"/>
      <c r="BL42" s="489"/>
      <c r="BM42" s="696"/>
    </row>
    <row r="43" spans="2:65" s="8" customFormat="1" ht="46.5">
      <c r="B43" s="713"/>
      <c r="C43" s="543" t="s">
        <v>298</v>
      </c>
      <c r="D43" s="673" t="s">
        <v>309</v>
      </c>
      <c r="E43" s="389" t="s">
        <v>1510</v>
      </c>
      <c r="F43" s="674" t="s">
        <v>1511</v>
      </c>
      <c r="G43" s="516"/>
      <c r="H43" s="517"/>
      <c r="I43" s="517"/>
      <c r="J43" s="519"/>
      <c r="K43" s="518"/>
      <c r="L43" s="517"/>
      <c r="M43" s="517"/>
      <c r="N43" s="519"/>
      <c r="O43" s="518"/>
      <c r="P43" s="517"/>
      <c r="Q43" s="517"/>
      <c r="R43" s="519"/>
      <c r="S43" s="518"/>
      <c r="T43" s="516"/>
      <c r="U43" s="519"/>
      <c r="V43" s="516"/>
      <c r="W43" s="519"/>
      <c r="X43" s="518"/>
      <c r="Y43" s="517"/>
      <c r="Z43" s="517"/>
      <c r="AA43" s="519"/>
      <c r="AB43" s="518"/>
      <c r="AC43" s="517"/>
      <c r="AD43" s="517"/>
      <c r="AE43" s="519"/>
      <c r="AF43" s="518"/>
      <c r="AG43" s="516"/>
      <c r="AH43" s="517"/>
      <c r="AI43" s="517"/>
      <c r="AJ43" s="519"/>
      <c r="AK43" s="518"/>
      <c r="AL43" s="534"/>
      <c r="AM43" s="534"/>
      <c r="AN43" s="580"/>
      <c r="AO43" s="581"/>
      <c r="AP43" s="582"/>
      <c r="AQ43" s="583"/>
      <c r="AR43" s="583"/>
      <c r="AS43" s="584"/>
      <c r="AT43" s="516"/>
      <c r="AU43" s="517"/>
      <c r="AV43" s="517"/>
      <c r="AW43" s="518">
        <v>1</v>
      </c>
      <c r="AX43" s="590"/>
      <c r="AY43" s="590"/>
      <c r="AZ43" s="517"/>
      <c r="BA43" s="519"/>
      <c r="BB43" s="518"/>
      <c r="BC43" s="516"/>
      <c r="BD43" s="517"/>
      <c r="BE43" s="517"/>
      <c r="BF43" s="519"/>
      <c r="BG43" s="518"/>
      <c r="BI43" s="557">
        <v>1</v>
      </c>
      <c r="BJ43" s="551"/>
      <c r="BK43" s="490"/>
      <c r="BL43" s="489"/>
      <c r="BM43" s="696"/>
    </row>
    <row r="44" spans="2:65" s="8" customFormat="1" ht="37.5" customHeight="1">
      <c r="B44" s="713"/>
      <c r="C44" s="543" t="s">
        <v>1452</v>
      </c>
      <c r="D44" s="673" t="s">
        <v>1499</v>
      </c>
      <c r="E44" s="389" t="s">
        <v>1494</v>
      </c>
      <c r="F44" s="674" t="s">
        <v>1495</v>
      </c>
      <c r="G44" s="516"/>
      <c r="H44" s="517"/>
      <c r="I44" s="517"/>
      <c r="J44" s="519"/>
      <c r="K44" s="518"/>
      <c r="L44" s="517"/>
      <c r="M44" s="517"/>
      <c r="N44" s="519"/>
      <c r="O44" s="518"/>
      <c r="P44" s="517"/>
      <c r="Q44" s="517"/>
      <c r="R44" s="519"/>
      <c r="S44" s="518"/>
      <c r="T44" s="516"/>
      <c r="U44" s="519"/>
      <c r="V44" s="516"/>
      <c r="W44" s="519"/>
      <c r="X44" s="518"/>
      <c r="Y44" s="517"/>
      <c r="Z44" s="517"/>
      <c r="AA44" s="519"/>
      <c r="AB44" s="518"/>
      <c r="AC44" s="517"/>
      <c r="AD44" s="517"/>
      <c r="AE44" s="519"/>
      <c r="AF44" s="518"/>
      <c r="AG44" s="516"/>
      <c r="AH44" s="517"/>
      <c r="AI44" s="517"/>
      <c r="AJ44" s="519"/>
      <c r="AK44" s="518"/>
      <c r="AL44" s="534"/>
      <c r="AM44" s="534"/>
      <c r="AN44" s="517"/>
      <c r="AO44" s="519"/>
      <c r="AP44" s="516"/>
      <c r="AQ44" s="517"/>
      <c r="AR44" s="517"/>
      <c r="AS44" s="518"/>
      <c r="AT44" s="516"/>
      <c r="AU44" s="517"/>
      <c r="AV44" s="701">
        <v>1</v>
      </c>
      <c r="AW44" s="702"/>
      <c r="AX44" s="702"/>
      <c r="AY44" s="702"/>
      <c r="AZ44" s="702"/>
      <c r="BA44" s="702"/>
      <c r="BB44" s="703"/>
      <c r="BC44" s="516"/>
      <c r="BD44" s="517"/>
      <c r="BE44" s="517"/>
      <c r="BF44" s="519"/>
      <c r="BG44" s="518"/>
      <c r="BI44" s="557">
        <v>1</v>
      </c>
      <c r="BJ44" s="551"/>
      <c r="BK44" s="490"/>
      <c r="BL44" s="489"/>
      <c r="BM44" s="696"/>
    </row>
    <row r="45" spans="2:65" s="8" customFormat="1" ht="37.5" customHeight="1">
      <c r="B45" s="713"/>
      <c r="C45" s="543" t="s">
        <v>1452</v>
      </c>
      <c r="D45" s="673" t="s">
        <v>1499</v>
      </c>
      <c r="E45" s="389"/>
      <c r="F45" s="674" t="s">
        <v>1478</v>
      </c>
      <c r="G45" s="516"/>
      <c r="H45" s="517"/>
      <c r="I45" s="517"/>
      <c r="J45" s="519"/>
      <c r="K45" s="518"/>
      <c r="L45" s="517"/>
      <c r="M45" s="517"/>
      <c r="N45" s="519"/>
      <c r="O45" s="518"/>
      <c r="P45" s="517"/>
      <c r="Q45" s="517"/>
      <c r="R45" s="519"/>
      <c r="S45" s="518"/>
      <c r="T45" s="516"/>
      <c r="U45" s="519"/>
      <c r="V45" s="516"/>
      <c r="W45" s="519"/>
      <c r="X45" s="518"/>
      <c r="Y45" s="517"/>
      <c r="Z45" s="517"/>
      <c r="AA45" s="519"/>
      <c r="AB45" s="518"/>
      <c r="AC45" s="517"/>
      <c r="AD45" s="517"/>
      <c r="AE45" s="519"/>
      <c r="AF45" s="518"/>
      <c r="AG45" s="516"/>
      <c r="AH45" s="517"/>
      <c r="AI45" s="517"/>
      <c r="AJ45" s="519"/>
      <c r="AK45" s="518"/>
      <c r="AL45" s="534"/>
      <c r="AM45" s="534"/>
      <c r="AN45" s="583"/>
      <c r="AO45" s="581"/>
      <c r="AP45" s="613"/>
      <c r="AQ45" s="583"/>
      <c r="AR45" s="583"/>
      <c r="AS45" s="614"/>
      <c r="AT45" s="516"/>
      <c r="AU45" s="517"/>
      <c r="AV45" s="701" t="s">
        <v>1525</v>
      </c>
      <c r="AW45" s="702"/>
      <c r="AX45" s="702"/>
      <c r="AY45" s="702"/>
      <c r="AZ45" s="702"/>
      <c r="BA45" s="702"/>
      <c r="BB45" s="703"/>
      <c r="BC45" s="516"/>
      <c r="BD45" s="517"/>
      <c r="BE45" s="517"/>
      <c r="BF45" s="519"/>
      <c r="BG45" s="518"/>
      <c r="BI45" s="557">
        <v>1</v>
      </c>
      <c r="BJ45" s="551"/>
      <c r="BK45" s="490"/>
      <c r="BL45" s="489"/>
      <c r="BM45" s="696"/>
    </row>
    <row r="46" spans="2:65" s="8" customFormat="1" ht="37.5" customHeight="1">
      <c r="B46" s="713"/>
      <c r="C46" s="543" t="s">
        <v>1452</v>
      </c>
      <c r="D46" s="673" t="s">
        <v>1499</v>
      </c>
      <c r="E46" s="389" t="s">
        <v>1497</v>
      </c>
      <c r="F46" s="674" t="s">
        <v>1496</v>
      </c>
      <c r="G46" s="516"/>
      <c r="H46" s="517"/>
      <c r="I46" s="517"/>
      <c r="J46" s="519"/>
      <c r="K46" s="518"/>
      <c r="L46" s="517"/>
      <c r="M46" s="517"/>
      <c r="N46" s="519"/>
      <c r="O46" s="518"/>
      <c r="P46" s="517"/>
      <c r="Q46" s="517"/>
      <c r="R46" s="519"/>
      <c r="S46" s="518"/>
      <c r="T46" s="516"/>
      <c r="U46" s="519"/>
      <c r="V46" s="516"/>
      <c r="W46" s="519"/>
      <c r="X46" s="518"/>
      <c r="Y46" s="517"/>
      <c r="Z46" s="517"/>
      <c r="AA46" s="519"/>
      <c r="AB46" s="518"/>
      <c r="AC46" s="517"/>
      <c r="AD46" s="517"/>
      <c r="AE46" s="519"/>
      <c r="AF46" s="518"/>
      <c r="AG46" s="516"/>
      <c r="AH46" s="517"/>
      <c r="AI46" s="517"/>
      <c r="AJ46" s="519"/>
      <c r="AK46" s="518"/>
      <c r="AL46" s="534"/>
      <c r="AM46" s="534"/>
      <c r="AN46" s="517"/>
      <c r="AO46" s="519"/>
      <c r="AP46" s="516"/>
      <c r="AQ46" s="517"/>
      <c r="AR46" s="517"/>
      <c r="AS46" s="518"/>
      <c r="AT46" s="516"/>
      <c r="AU46" s="517"/>
      <c r="AV46" s="701" t="s">
        <v>1526</v>
      </c>
      <c r="AW46" s="702"/>
      <c r="AX46" s="702"/>
      <c r="AY46" s="702"/>
      <c r="AZ46" s="702"/>
      <c r="BA46" s="702"/>
      <c r="BB46" s="703"/>
      <c r="BC46" s="516"/>
      <c r="BD46" s="517"/>
      <c r="BE46" s="517"/>
      <c r="BF46" s="519"/>
      <c r="BG46" s="518"/>
      <c r="BI46" s="557">
        <v>1</v>
      </c>
      <c r="BJ46" s="551"/>
      <c r="BK46" s="490"/>
      <c r="BL46" s="489"/>
      <c r="BM46" s="696"/>
    </row>
    <row r="47" spans="2:65" s="8" customFormat="1" ht="37.5" customHeight="1">
      <c r="B47" s="713"/>
      <c r="C47" s="543" t="s">
        <v>1452</v>
      </c>
      <c r="D47" s="673" t="s">
        <v>1498</v>
      </c>
      <c r="E47" s="389" t="s">
        <v>1500</v>
      </c>
      <c r="F47" s="674" t="s">
        <v>1495</v>
      </c>
      <c r="G47" s="516"/>
      <c r="H47" s="517"/>
      <c r="I47" s="517"/>
      <c r="J47" s="519"/>
      <c r="K47" s="518"/>
      <c r="L47" s="517"/>
      <c r="M47" s="517"/>
      <c r="N47" s="519"/>
      <c r="O47" s="518"/>
      <c r="P47" s="517"/>
      <c r="Q47" s="517"/>
      <c r="R47" s="519"/>
      <c r="S47" s="518"/>
      <c r="T47" s="516"/>
      <c r="U47" s="519"/>
      <c r="V47" s="516"/>
      <c r="W47" s="519"/>
      <c r="X47" s="518"/>
      <c r="Y47" s="517"/>
      <c r="Z47" s="517"/>
      <c r="AA47" s="519"/>
      <c r="AB47" s="518"/>
      <c r="AC47" s="517"/>
      <c r="AD47" s="517"/>
      <c r="AE47" s="519"/>
      <c r="AF47" s="518"/>
      <c r="AG47" s="516"/>
      <c r="AH47" s="517"/>
      <c r="AI47" s="517"/>
      <c r="AJ47" s="519"/>
      <c r="AK47" s="518"/>
      <c r="AL47" s="534"/>
      <c r="AM47" s="534"/>
      <c r="AN47" s="583"/>
      <c r="AO47" s="581"/>
      <c r="AP47" s="613"/>
      <c r="AQ47" s="583"/>
      <c r="AR47" s="583"/>
      <c r="AS47" s="614"/>
      <c r="AT47" s="516"/>
      <c r="AU47" s="517"/>
      <c r="AV47" s="701">
        <v>1</v>
      </c>
      <c r="AW47" s="702"/>
      <c r="AX47" s="702"/>
      <c r="AY47" s="702"/>
      <c r="AZ47" s="702"/>
      <c r="BA47" s="702"/>
      <c r="BB47" s="703"/>
      <c r="BC47" s="516"/>
      <c r="BD47" s="517"/>
      <c r="BE47" s="517"/>
      <c r="BF47" s="519"/>
      <c r="BG47" s="518"/>
      <c r="BI47" s="557">
        <v>1</v>
      </c>
      <c r="BJ47" s="551"/>
      <c r="BK47" s="490"/>
      <c r="BL47" s="489"/>
      <c r="BM47" s="696"/>
    </row>
    <row r="48" spans="2:65" s="8" customFormat="1" ht="37.5" customHeight="1">
      <c r="B48" s="713"/>
      <c r="C48" s="543" t="s">
        <v>1452</v>
      </c>
      <c r="D48" s="673" t="s">
        <v>1501</v>
      </c>
      <c r="E48" s="389" t="s">
        <v>1500</v>
      </c>
      <c r="F48" s="674" t="s">
        <v>1495</v>
      </c>
      <c r="G48" s="516"/>
      <c r="H48" s="517"/>
      <c r="I48" s="517"/>
      <c r="J48" s="519"/>
      <c r="K48" s="518"/>
      <c r="L48" s="517"/>
      <c r="M48" s="517"/>
      <c r="N48" s="519"/>
      <c r="O48" s="518"/>
      <c r="P48" s="517"/>
      <c r="Q48" s="517"/>
      <c r="R48" s="519"/>
      <c r="S48" s="518"/>
      <c r="T48" s="516"/>
      <c r="U48" s="519"/>
      <c r="V48" s="516"/>
      <c r="W48" s="519"/>
      <c r="X48" s="518"/>
      <c r="Y48" s="517"/>
      <c r="Z48" s="517"/>
      <c r="AA48" s="519"/>
      <c r="AB48" s="518"/>
      <c r="AC48" s="517"/>
      <c r="AD48" s="517"/>
      <c r="AE48" s="519"/>
      <c r="AF48" s="518"/>
      <c r="AG48" s="516"/>
      <c r="AH48" s="517"/>
      <c r="AI48" s="517"/>
      <c r="AJ48" s="519"/>
      <c r="AK48" s="518"/>
      <c r="AL48" s="534"/>
      <c r="AM48" s="534"/>
      <c r="AN48" s="517"/>
      <c r="AO48" s="519"/>
      <c r="AP48" s="516"/>
      <c r="AQ48" s="517"/>
      <c r="AR48" s="517"/>
      <c r="AS48" s="518"/>
      <c r="AT48" s="516"/>
      <c r="AU48" s="517"/>
      <c r="AV48" s="701">
        <v>1</v>
      </c>
      <c r="AW48" s="702"/>
      <c r="AX48" s="702"/>
      <c r="AY48" s="702"/>
      <c r="AZ48" s="702"/>
      <c r="BA48" s="702"/>
      <c r="BB48" s="703"/>
      <c r="BC48" s="516"/>
      <c r="BD48" s="517"/>
      <c r="BE48" s="517"/>
      <c r="BF48" s="519"/>
      <c r="BG48" s="518"/>
      <c r="BI48" s="557">
        <v>1</v>
      </c>
      <c r="BJ48" s="551"/>
      <c r="BK48" s="490"/>
      <c r="BL48" s="489"/>
      <c r="BM48" s="696"/>
    </row>
    <row r="49" spans="2:65" s="8" customFormat="1" ht="37.5" customHeight="1" thickBot="1">
      <c r="B49" s="713"/>
      <c r="C49" s="675" t="s">
        <v>1452</v>
      </c>
      <c r="D49" s="676" t="s">
        <v>1502</v>
      </c>
      <c r="E49" s="677"/>
      <c r="F49" s="678" t="s">
        <v>1503</v>
      </c>
      <c r="G49" s="613"/>
      <c r="H49" s="583"/>
      <c r="I49" s="583"/>
      <c r="J49" s="581"/>
      <c r="K49" s="614"/>
      <c r="L49" s="583"/>
      <c r="M49" s="583"/>
      <c r="N49" s="581"/>
      <c r="O49" s="614"/>
      <c r="P49" s="583"/>
      <c r="Q49" s="583"/>
      <c r="R49" s="581"/>
      <c r="S49" s="614"/>
      <c r="T49" s="613"/>
      <c r="U49" s="581"/>
      <c r="V49" s="613"/>
      <c r="W49" s="581"/>
      <c r="X49" s="614"/>
      <c r="Y49" s="583"/>
      <c r="Z49" s="583"/>
      <c r="AA49" s="581"/>
      <c r="AB49" s="614"/>
      <c r="AC49" s="583"/>
      <c r="AD49" s="583"/>
      <c r="AE49" s="581"/>
      <c r="AF49" s="614"/>
      <c r="AG49" s="613"/>
      <c r="AH49" s="583"/>
      <c r="AI49" s="583"/>
      <c r="AJ49" s="581"/>
      <c r="AK49" s="614"/>
      <c r="AL49" s="640"/>
      <c r="AM49" s="640"/>
      <c r="AN49" s="583"/>
      <c r="AO49" s="581"/>
      <c r="AP49" s="613"/>
      <c r="AQ49" s="583"/>
      <c r="AR49" s="583"/>
      <c r="AS49" s="614"/>
      <c r="AT49" s="613"/>
      <c r="AU49" s="517"/>
      <c r="AV49" s="701" t="s">
        <v>1525</v>
      </c>
      <c r="AW49" s="702"/>
      <c r="AX49" s="702"/>
      <c r="AY49" s="702"/>
      <c r="AZ49" s="702"/>
      <c r="BA49" s="702"/>
      <c r="BB49" s="703"/>
      <c r="BC49" s="516"/>
      <c r="BD49" s="517"/>
      <c r="BE49" s="517"/>
      <c r="BF49" s="581"/>
      <c r="BG49" s="518"/>
      <c r="BI49" s="557">
        <v>1</v>
      </c>
      <c r="BJ49" s="551"/>
      <c r="BK49" s="490"/>
      <c r="BL49" s="489"/>
      <c r="BM49" s="698"/>
    </row>
    <row r="50" spans="2:65" s="8" customFormat="1" ht="37.5" customHeight="1" thickBot="1">
      <c r="B50" s="713"/>
      <c r="C50" s="543" t="s">
        <v>1452</v>
      </c>
      <c r="D50" s="684" t="s">
        <v>1455</v>
      </c>
      <c r="E50" s="389" t="s">
        <v>1487</v>
      </c>
      <c r="F50" s="674" t="s">
        <v>1514</v>
      </c>
      <c r="G50" s="641"/>
      <c r="H50" s="642"/>
      <c r="I50" s="642"/>
      <c r="J50" s="643"/>
      <c r="K50" s="644"/>
      <c r="L50" s="642"/>
      <c r="M50" s="642"/>
      <c r="N50" s="643"/>
      <c r="O50" s="644"/>
      <c r="P50" s="642"/>
      <c r="Q50" s="642"/>
      <c r="R50" s="643"/>
      <c r="S50" s="644"/>
      <c r="T50" s="641"/>
      <c r="U50" s="643"/>
      <c r="V50" s="641"/>
      <c r="W50" s="643"/>
      <c r="X50" s="644"/>
      <c r="Y50" s="642"/>
      <c r="Z50" s="642"/>
      <c r="AA50" s="643"/>
      <c r="AB50" s="644"/>
      <c r="AC50" s="642"/>
      <c r="AD50" s="642"/>
      <c r="AE50" s="643"/>
      <c r="AF50" s="644"/>
      <c r="AG50" s="641"/>
      <c r="AH50" s="642"/>
      <c r="AI50" s="642"/>
      <c r="AJ50" s="643"/>
      <c r="AK50" s="644"/>
      <c r="AL50" s="645"/>
      <c r="AM50" s="645"/>
      <c r="AN50" s="643"/>
      <c r="AO50" s="646"/>
      <c r="AP50" s="647"/>
      <c r="AQ50" s="647"/>
      <c r="AR50" s="648"/>
      <c r="AS50" s="649"/>
      <c r="AT50" s="547"/>
      <c r="AU50" s="685"/>
      <c r="AV50" s="704">
        <v>1</v>
      </c>
      <c r="AW50" s="705"/>
      <c r="AX50" s="705"/>
      <c r="AY50" s="705"/>
      <c r="AZ50" s="705"/>
      <c r="BA50" s="705"/>
      <c r="BB50" s="706"/>
      <c r="BC50" s="536"/>
      <c r="BD50" s="537"/>
      <c r="BE50" s="537"/>
      <c r="BF50" s="517"/>
      <c r="BG50" s="520"/>
      <c r="BI50" s="559">
        <v>1</v>
      </c>
      <c r="BJ50" s="551"/>
      <c r="BK50" s="490"/>
      <c r="BL50" s="489"/>
      <c r="BM50" s="696"/>
    </row>
    <row r="51" spans="2:65" s="8" customFormat="1" ht="37.5" customHeight="1" thickBot="1">
      <c r="B51" s="713"/>
      <c r="C51" s="679" t="s">
        <v>40</v>
      </c>
      <c r="D51" s="680" t="s">
        <v>1513</v>
      </c>
      <c r="E51" s="681" t="s">
        <v>1487</v>
      </c>
      <c r="F51" s="682" t="s">
        <v>1514</v>
      </c>
      <c r="G51" s="621"/>
      <c r="H51" s="631"/>
      <c r="I51" s="631"/>
      <c r="J51" s="635"/>
      <c r="K51" s="650"/>
      <c r="L51" s="631"/>
      <c r="M51" s="631"/>
      <c r="N51" s="635"/>
      <c r="O51" s="650"/>
      <c r="P51" s="631"/>
      <c r="Q51" s="631"/>
      <c r="R51" s="635"/>
      <c r="S51" s="650"/>
      <c r="T51" s="621"/>
      <c r="U51" s="635"/>
      <c r="V51" s="621"/>
      <c r="W51" s="635"/>
      <c r="X51" s="650"/>
      <c r="Y51" s="631"/>
      <c r="Z51" s="631"/>
      <c r="AA51" s="635"/>
      <c r="AB51" s="650"/>
      <c r="AC51" s="631"/>
      <c r="AD51" s="631"/>
      <c r="AE51" s="635"/>
      <c r="AF51" s="650"/>
      <c r="AG51" s="621"/>
      <c r="AH51" s="631"/>
      <c r="AI51" s="631"/>
      <c r="AJ51" s="635"/>
      <c r="AK51" s="650"/>
      <c r="AL51" s="651"/>
      <c r="AM51" s="651"/>
      <c r="AN51" s="635"/>
      <c r="AO51" s="639"/>
      <c r="AP51" s="631"/>
      <c r="AQ51" s="631"/>
      <c r="AR51" s="635"/>
      <c r="AS51" s="639"/>
      <c r="AT51" s="621"/>
      <c r="AU51" s="715">
        <v>1</v>
      </c>
      <c r="AV51" s="716"/>
      <c r="AW51" s="716"/>
      <c r="AX51" s="716"/>
      <c r="AY51" s="716"/>
      <c r="AZ51" s="717"/>
      <c r="BA51" s="622"/>
      <c r="BB51" s="612"/>
      <c r="BC51" s="611"/>
      <c r="BD51" s="598"/>
      <c r="BE51" s="598"/>
      <c r="BF51" s="598"/>
      <c r="BG51" s="612"/>
      <c r="BI51" s="560">
        <v>1</v>
      </c>
      <c r="BJ51" s="551"/>
      <c r="BK51" s="490"/>
      <c r="BL51" s="489"/>
      <c r="BM51" s="697"/>
    </row>
    <row r="52" spans="2:65" s="8" customFormat="1" ht="37.5" customHeight="1" thickBot="1">
      <c r="B52" s="714"/>
      <c r="C52" s="564"/>
      <c r="D52" s="564"/>
      <c r="E52" s="564"/>
      <c r="F52" s="565"/>
      <c r="G52" s="491"/>
      <c r="H52" s="492"/>
      <c r="I52" s="492"/>
      <c r="J52" s="508"/>
      <c r="K52" s="495"/>
      <c r="L52" s="492"/>
      <c r="M52" s="492"/>
      <c r="N52" s="508"/>
      <c r="O52" s="495"/>
      <c r="P52" s="492"/>
      <c r="Q52" s="492"/>
      <c r="R52" s="508"/>
      <c r="S52" s="495"/>
      <c r="T52" s="491"/>
      <c r="U52" s="508"/>
      <c r="V52" s="491"/>
      <c r="W52" s="508"/>
      <c r="X52" s="495"/>
      <c r="Y52" s="492"/>
      <c r="Z52" s="492"/>
      <c r="AA52" s="508"/>
      <c r="AB52" s="495"/>
      <c r="AC52" s="492"/>
      <c r="AD52" s="492"/>
      <c r="AE52" s="508"/>
      <c r="AF52" s="495"/>
      <c r="AG52" s="491"/>
      <c r="AH52" s="492"/>
      <c r="AI52" s="492"/>
      <c r="AJ52" s="508"/>
      <c r="AK52" s="495"/>
      <c r="AL52" s="492"/>
      <c r="AM52" s="492"/>
      <c r="AN52" s="508"/>
      <c r="AO52" s="495"/>
      <c r="AP52" s="492"/>
      <c r="AQ52" s="492"/>
      <c r="AR52" s="508"/>
      <c r="AS52" s="600"/>
      <c r="AT52" s="491"/>
      <c r="AU52" s="492"/>
      <c r="AV52" s="492"/>
      <c r="AW52" s="586"/>
      <c r="AX52" s="492"/>
      <c r="AY52" s="492"/>
      <c r="AZ52" s="492"/>
      <c r="BA52" s="508"/>
      <c r="BB52" s="495"/>
      <c r="BC52" s="491"/>
      <c r="BD52" s="492"/>
      <c r="BE52" s="492"/>
      <c r="BF52" s="508"/>
      <c r="BG52" s="495"/>
      <c r="BI52" s="558">
        <f>SUM(BI40:BI51)</f>
        <v>2350009</v>
      </c>
      <c r="BJ52" s="325"/>
      <c r="BK52" s="493"/>
      <c r="BL52" s="489"/>
      <c r="BM52" s="692">
        <f>SUM(BM40:BM51)</f>
        <v>0</v>
      </c>
    </row>
    <row r="53" spans="2:65" s="8" customFormat="1" ht="37.5" customHeight="1">
      <c r="B53" s="713" t="s">
        <v>1538</v>
      </c>
      <c r="C53" s="543" t="s">
        <v>298</v>
      </c>
      <c r="D53" s="673" t="s">
        <v>55</v>
      </c>
      <c r="E53" s="389" t="s">
        <v>1476</v>
      </c>
      <c r="F53" s="674" t="s">
        <v>1482</v>
      </c>
      <c r="G53" s="516"/>
      <c r="H53" s="517"/>
      <c r="I53" s="517"/>
      <c r="J53" s="519"/>
      <c r="K53" s="518"/>
      <c r="L53" s="517"/>
      <c r="M53" s="517"/>
      <c r="N53" s="519"/>
      <c r="O53" s="518"/>
      <c r="P53" s="517"/>
      <c r="Q53" s="517"/>
      <c r="R53" s="519"/>
      <c r="S53" s="518"/>
      <c r="T53" s="516"/>
      <c r="U53" s="519"/>
      <c r="V53" s="516"/>
      <c r="W53" s="519"/>
      <c r="X53" s="518"/>
      <c r="Y53" s="517"/>
      <c r="Z53" s="517"/>
      <c r="AA53" s="519"/>
      <c r="AB53" s="518"/>
      <c r="AC53" s="517"/>
      <c r="AD53" s="517"/>
      <c r="AE53" s="519"/>
      <c r="AF53" s="518"/>
      <c r="AG53" s="516"/>
      <c r="AH53" s="517"/>
      <c r="AI53" s="517"/>
      <c r="AJ53" s="519"/>
      <c r="AK53" s="518"/>
      <c r="AL53" s="517"/>
      <c r="AM53" s="517"/>
      <c r="AN53" s="519"/>
      <c r="AO53" s="518"/>
      <c r="AP53" s="517"/>
      <c r="AQ53" s="517"/>
      <c r="AR53" s="519"/>
      <c r="AS53" s="519"/>
      <c r="AT53" s="516"/>
      <c r="AU53" s="517"/>
      <c r="AV53" s="517"/>
      <c r="AW53" s="518">
        <v>250</v>
      </c>
      <c r="AX53" s="590"/>
      <c r="AY53" s="590"/>
      <c r="AZ53" s="517">
        <v>250</v>
      </c>
      <c r="BA53" s="519"/>
      <c r="BB53" s="518"/>
      <c r="BC53" s="516"/>
      <c r="BD53" s="517"/>
      <c r="BE53" s="517"/>
      <c r="BF53" s="519"/>
      <c r="BG53" s="518"/>
      <c r="BI53" s="557">
        <f>SUM(G53:BG53)*1000</f>
        <v>500000</v>
      </c>
      <c r="BJ53" s="551"/>
      <c r="BK53" s="490"/>
      <c r="BL53" s="489"/>
      <c r="BM53" s="696"/>
    </row>
    <row r="54" spans="2:65" s="8" customFormat="1" ht="37.5" customHeight="1">
      <c r="B54" s="713"/>
      <c r="C54" s="543" t="s">
        <v>501</v>
      </c>
      <c r="D54" s="673" t="s">
        <v>55</v>
      </c>
      <c r="E54" s="389" t="s">
        <v>1477</v>
      </c>
      <c r="F54" s="674" t="s">
        <v>82</v>
      </c>
      <c r="G54" s="516"/>
      <c r="H54" s="517"/>
      <c r="I54" s="517"/>
      <c r="J54" s="519"/>
      <c r="K54" s="518"/>
      <c r="L54" s="517"/>
      <c r="M54" s="517"/>
      <c r="N54" s="519"/>
      <c r="O54" s="518"/>
      <c r="P54" s="517"/>
      <c r="Q54" s="517"/>
      <c r="R54" s="519"/>
      <c r="S54" s="518"/>
      <c r="T54" s="516"/>
      <c r="U54" s="519"/>
      <c r="V54" s="516"/>
      <c r="W54" s="519"/>
      <c r="X54" s="518"/>
      <c r="Y54" s="517"/>
      <c r="Z54" s="517"/>
      <c r="AA54" s="519"/>
      <c r="AB54" s="518"/>
      <c r="AC54" s="517"/>
      <c r="AD54" s="517"/>
      <c r="AE54" s="519"/>
      <c r="AF54" s="518"/>
      <c r="AG54" s="516"/>
      <c r="AH54" s="517"/>
      <c r="AI54" s="517"/>
      <c r="AJ54" s="519"/>
      <c r="AK54" s="518"/>
      <c r="AL54" s="517"/>
      <c r="AM54" s="517"/>
      <c r="AN54" s="519"/>
      <c r="AO54" s="518"/>
      <c r="AP54" s="517"/>
      <c r="AQ54" s="517"/>
      <c r="AR54" s="519"/>
      <c r="AS54" s="519"/>
      <c r="AT54" s="516"/>
      <c r="AU54" s="517"/>
      <c r="AV54" s="517">
        <v>800</v>
      </c>
      <c r="AW54" s="518"/>
      <c r="AX54" s="590"/>
      <c r="AY54" s="590"/>
      <c r="AZ54" s="517">
        <v>800</v>
      </c>
      <c r="BA54" s="519"/>
      <c r="BB54" s="518"/>
      <c r="BC54" s="516"/>
      <c r="BD54" s="517"/>
      <c r="BE54" s="517"/>
      <c r="BF54" s="519"/>
      <c r="BG54" s="518"/>
      <c r="BI54" s="557">
        <f>SUM(G54:BG54)*1000</f>
        <v>1600000</v>
      </c>
      <c r="BJ54" s="551"/>
      <c r="BK54" s="490"/>
      <c r="BL54" s="489"/>
      <c r="BM54" s="696"/>
    </row>
    <row r="55" spans="2:65" s="8" customFormat="1" ht="37.5" customHeight="1" thickBot="1">
      <c r="B55" s="713"/>
      <c r="C55" s="543" t="s">
        <v>40</v>
      </c>
      <c r="D55" s="673" t="s">
        <v>55</v>
      </c>
      <c r="E55" s="389" t="s">
        <v>1477</v>
      </c>
      <c r="F55" s="678" t="s">
        <v>1482</v>
      </c>
      <c r="G55" s="486"/>
      <c r="H55" s="487"/>
      <c r="I55" s="487"/>
      <c r="J55" s="533"/>
      <c r="K55" s="488"/>
      <c r="L55" s="487"/>
      <c r="M55" s="487"/>
      <c r="N55" s="533"/>
      <c r="O55" s="488"/>
      <c r="P55" s="487"/>
      <c r="Q55" s="487"/>
      <c r="R55" s="533"/>
      <c r="S55" s="488"/>
      <c r="T55" s="486"/>
      <c r="U55" s="533"/>
      <c r="V55" s="486"/>
      <c r="W55" s="533"/>
      <c r="X55" s="488"/>
      <c r="Y55" s="487"/>
      <c r="Z55" s="487"/>
      <c r="AA55" s="533"/>
      <c r="AB55" s="488"/>
      <c r="AC55" s="487"/>
      <c r="AD55" s="487"/>
      <c r="AE55" s="533"/>
      <c r="AF55" s="488"/>
      <c r="AG55" s="486"/>
      <c r="AH55" s="487"/>
      <c r="AI55" s="487"/>
      <c r="AJ55" s="533"/>
      <c r="AK55" s="488"/>
      <c r="AL55" s="487"/>
      <c r="AM55" s="487"/>
      <c r="AN55" s="533"/>
      <c r="AO55" s="488"/>
      <c r="AP55" s="487"/>
      <c r="AQ55" s="487"/>
      <c r="AR55" s="533"/>
      <c r="AS55" s="592"/>
      <c r="AT55" s="618"/>
      <c r="AU55" s="487">
        <v>800</v>
      </c>
      <c r="AV55" s="487">
        <v>500</v>
      </c>
      <c r="AW55" s="620">
        <v>500</v>
      </c>
      <c r="AX55" s="486">
        <v>800</v>
      </c>
      <c r="AY55" s="593">
        <v>500</v>
      </c>
      <c r="AZ55" s="487"/>
      <c r="BA55" s="664">
        <v>500</v>
      </c>
      <c r="BB55" s="488">
        <v>800</v>
      </c>
      <c r="BC55" s="486">
        <v>500</v>
      </c>
      <c r="BD55" s="487">
        <v>600</v>
      </c>
      <c r="BE55" s="487"/>
      <c r="BF55" s="664"/>
      <c r="BG55" s="488"/>
      <c r="BI55" s="561">
        <f>SUM(G55:BG55)*1000</f>
        <v>5500000</v>
      </c>
      <c r="BJ55" s="553">
        <f>IF(BM55="CPC",SUM(Y55:BG55),"")</f>
      </c>
      <c r="BK55" s="529">
        <f>IF(BM55="CPV",SUM(#REF!)*1000,"")</f>
      </c>
      <c r="BL55" s="489"/>
      <c r="BM55" s="696"/>
    </row>
    <row r="56" spans="2:65" s="8" customFormat="1" ht="37.5" customHeight="1">
      <c r="B56" s="713"/>
      <c r="C56" s="669" t="s">
        <v>18</v>
      </c>
      <c r="D56" s="670" t="s">
        <v>1523</v>
      </c>
      <c r="E56" s="671" t="s">
        <v>1522</v>
      </c>
      <c r="F56" s="674" t="s">
        <v>1480</v>
      </c>
      <c r="G56" s="652"/>
      <c r="H56" s="653"/>
      <c r="I56" s="653"/>
      <c r="J56" s="568"/>
      <c r="K56" s="654"/>
      <c r="L56" s="653"/>
      <c r="M56" s="653"/>
      <c r="N56" s="568"/>
      <c r="O56" s="654"/>
      <c r="P56" s="653"/>
      <c r="Q56" s="653"/>
      <c r="R56" s="568"/>
      <c r="S56" s="654"/>
      <c r="T56" s="652"/>
      <c r="U56" s="568"/>
      <c r="V56" s="652"/>
      <c r="W56" s="568"/>
      <c r="X56" s="654"/>
      <c r="Y56" s="653"/>
      <c r="Z56" s="653"/>
      <c r="AA56" s="568"/>
      <c r="AB56" s="654"/>
      <c r="AC56" s="653"/>
      <c r="AD56" s="653"/>
      <c r="AE56" s="568"/>
      <c r="AF56" s="654"/>
      <c r="AG56" s="652"/>
      <c r="AH56" s="653"/>
      <c r="AI56" s="653"/>
      <c r="AJ56" s="568"/>
      <c r="AK56" s="654"/>
      <c r="AL56" s="653"/>
      <c r="AM56" s="653"/>
      <c r="AN56" s="568"/>
      <c r="AO56" s="654"/>
      <c r="AP56" s="653"/>
      <c r="AQ56" s="653"/>
      <c r="AR56" s="568"/>
      <c r="AS56" s="655"/>
      <c r="AT56" s="516"/>
      <c r="AU56" s="591">
        <v>800</v>
      </c>
      <c r="AV56" s="537"/>
      <c r="AW56" s="518"/>
      <c r="AX56" s="536"/>
      <c r="AY56" s="591">
        <v>450</v>
      </c>
      <c r="AZ56" s="537"/>
      <c r="BA56" s="537"/>
      <c r="BB56" s="686">
        <v>450</v>
      </c>
      <c r="BC56" s="536"/>
      <c r="BD56" s="537"/>
      <c r="BE56" s="537"/>
      <c r="BF56" s="537"/>
      <c r="BG56" s="520"/>
      <c r="BI56" s="557">
        <f>SUM(AQ56:BG56)*1000</f>
        <v>1700000</v>
      </c>
      <c r="BJ56" s="552"/>
      <c r="BK56" s="538"/>
      <c r="BL56" s="489"/>
      <c r="BM56" s="695"/>
    </row>
    <row r="57" spans="2:65" s="8" customFormat="1" ht="37.5" customHeight="1">
      <c r="B57" s="713"/>
      <c r="C57" s="543" t="s">
        <v>1452</v>
      </c>
      <c r="D57" s="673" t="s">
        <v>55</v>
      </c>
      <c r="E57" s="389" t="s">
        <v>1477</v>
      </c>
      <c r="F57" s="674" t="s">
        <v>1505</v>
      </c>
      <c r="G57" s="652"/>
      <c r="H57" s="653"/>
      <c r="I57" s="653"/>
      <c r="J57" s="568"/>
      <c r="K57" s="654"/>
      <c r="L57" s="653"/>
      <c r="M57" s="653"/>
      <c r="N57" s="568"/>
      <c r="O57" s="654"/>
      <c r="P57" s="653"/>
      <c r="Q57" s="653"/>
      <c r="R57" s="568"/>
      <c r="S57" s="654"/>
      <c r="T57" s="652"/>
      <c r="U57" s="568"/>
      <c r="V57" s="652"/>
      <c r="W57" s="568"/>
      <c r="X57" s="654"/>
      <c r="Y57" s="653"/>
      <c r="Z57" s="653"/>
      <c r="AA57" s="568"/>
      <c r="AB57" s="654"/>
      <c r="AC57" s="653"/>
      <c r="AD57" s="653"/>
      <c r="AE57" s="568"/>
      <c r="AF57" s="654"/>
      <c r="AG57" s="652"/>
      <c r="AH57" s="653"/>
      <c r="AI57" s="653"/>
      <c r="AJ57" s="568"/>
      <c r="AK57" s="654"/>
      <c r="AL57" s="653"/>
      <c r="AM57" s="653"/>
      <c r="AN57" s="568"/>
      <c r="AO57" s="654"/>
      <c r="AP57" s="653"/>
      <c r="AQ57" s="653"/>
      <c r="AR57" s="568"/>
      <c r="AS57" s="655"/>
      <c r="AT57" s="516"/>
      <c r="AU57" s="590">
        <v>250</v>
      </c>
      <c r="AV57" s="517">
        <v>250</v>
      </c>
      <c r="AW57" s="518">
        <v>250</v>
      </c>
      <c r="AX57" s="516">
        <v>250</v>
      </c>
      <c r="AY57" s="590">
        <v>250</v>
      </c>
      <c r="AZ57" s="517">
        <v>250</v>
      </c>
      <c r="BA57" s="517">
        <v>250</v>
      </c>
      <c r="BB57" s="579">
        <v>250</v>
      </c>
      <c r="BC57" s="516"/>
      <c r="BD57" s="517">
        <v>250</v>
      </c>
      <c r="BE57" s="517"/>
      <c r="BF57" s="517"/>
      <c r="BG57" s="518"/>
      <c r="BI57" s="557">
        <f>SUM(AQ57:BG57)*1000</f>
        <v>2250000</v>
      </c>
      <c r="BJ57" s="551"/>
      <c r="BK57" s="490"/>
      <c r="BL57" s="489"/>
      <c r="BM57" s="696"/>
    </row>
    <row r="58" spans="2:65" s="8" customFormat="1" ht="37.5" customHeight="1" thickBot="1">
      <c r="B58" s="713"/>
      <c r="C58" s="543" t="s">
        <v>25</v>
      </c>
      <c r="D58" s="673" t="s">
        <v>1483</v>
      </c>
      <c r="E58" s="389" t="s">
        <v>1465</v>
      </c>
      <c r="F58" s="674" t="s">
        <v>1484</v>
      </c>
      <c r="G58" s="652"/>
      <c r="H58" s="653"/>
      <c r="I58" s="653"/>
      <c r="J58" s="568"/>
      <c r="K58" s="654"/>
      <c r="L58" s="653"/>
      <c r="M58" s="653"/>
      <c r="N58" s="568"/>
      <c r="O58" s="654"/>
      <c r="P58" s="653"/>
      <c r="Q58" s="653"/>
      <c r="R58" s="568"/>
      <c r="S58" s="654"/>
      <c r="T58" s="652"/>
      <c r="U58" s="568"/>
      <c r="V58" s="652"/>
      <c r="W58" s="568"/>
      <c r="X58" s="654"/>
      <c r="Y58" s="653"/>
      <c r="Z58" s="653"/>
      <c r="AA58" s="568"/>
      <c r="AB58" s="654"/>
      <c r="AC58" s="653"/>
      <c r="AD58" s="653"/>
      <c r="AE58" s="568"/>
      <c r="AF58" s="654"/>
      <c r="AG58" s="652"/>
      <c r="AH58" s="653"/>
      <c r="AI58" s="653"/>
      <c r="AJ58" s="568"/>
      <c r="AK58" s="654"/>
      <c r="AL58" s="653"/>
      <c r="AM58" s="653"/>
      <c r="AN58" s="568"/>
      <c r="AO58" s="654"/>
      <c r="AP58" s="653"/>
      <c r="AQ58" s="653"/>
      <c r="AR58" s="568"/>
      <c r="AS58" s="655"/>
      <c r="AT58" s="611"/>
      <c r="AU58" s="608">
        <v>700</v>
      </c>
      <c r="AV58" s="598"/>
      <c r="AW58" s="612">
        <v>700</v>
      </c>
      <c r="AX58" s="611">
        <v>700</v>
      </c>
      <c r="AY58" s="590"/>
      <c r="AZ58" s="517">
        <v>700</v>
      </c>
      <c r="BA58" s="598">
        <v>700</v>
      </c>
      <c r="BB58" s="579">
        <v>700</v>
      </c>
      <c r="BC58" s="613"/>
      <c r="BD58" s="583">
        <v>500</v>
      </c>
      <c r="BE58" s="583"/>
      <c r="BF58" s="583"/>
      <c r="BG58" s="614"/>
      <c r="BI58" s="560">
        <f>SUM(AQ58:BG58)*1000</f>
        <v>4700000</v>
      </c>
      <c r="BJ58" s="551"/>
      <c r="BK58" s="490"/>
      <c r="BL58" s="489"/>
      <c r="BM58" s="696"/>
    </row>
    <row r="59" spans="2:65" s="8" customFormat="1" ht="37.5" customHeight="1" thickBot="1">
      <c r="B59" s="714"/>
      <c r="C59" s="723" t="s">
        <v>1475</v>
      </c>
      <c r="D59" s="723"/>
      <c r="E59" s="723"/>
      <c r="F59" s="724"/>
      <c r="G59" s="491"/>
      <c r="H59" s="492"/>
      <c r="I59" s="492"/>
      <c r="J59" s="508"/>
      <c r="K59" s="495"/>
      <c r="L59" s="492"/>
      <c r="M59" s="492"/>
      <c r="N59" s="508"/>
      <c r="O59" s="495"/>
      <c r="P59" s="492"/>
      <c r="Q59" s="492"/>
      <c r="R59" s="508"/>
      <c r="S59" s="495"/>
      <c r="T59" s="491"/>
      <c r="U59" s="508"/>
      <c r="V59" s="491"/>
      <c r="W59" s="508"/>
      <c r="X59" s="495"/>
      <c r="Y59" s="492"/>
      <c r="Z59" s="492"/>
      <c r="AA59" s="508"/>
      <c r="AB59" s="495"/>
      <c r="AC59" s="492"/>
      <c r="AD59" s="492"/>
      <c r="AE59" s="508"/>
      <c r="AF59" s="495"/>
      <c r="AG59" s="491"/>
      <c r="AH59" s="492"/>
      <c r="AI59" s="492"/>
      <c r="AJ59" s="508"/>
      <c r="AK59" s="495"/>
      <c r="AL59" s="492"/>
      <c r="AM59" s="492"/>
      <c r="AN59" s="508"/>
      <c r="AO59" s="495"/>
      <c r="AP59" s="492"/>
      <c r="AQ59" s="492"/>
      <c r="AR59" s="508"/>
      <c r="AS59" s="600"/>
      <c r="AT59" s="491"/>
      <c r="AU59" s="492"/>
      <c r="AV59" s="492"/>
      <c r="AW59" s="586"/>
      <c r="AX59" s="492"/>
      <c r="AY59" s="492"/>
      <c r="AZ59" s="492"/>
      <c r="BA59" s="508"/>
      <c r="BB59" s="495"/>
      <c r="BC59" s="491"/>
      <c r="BD59" s="492"/>
      <c r="BE59" s="492"/>
      <c r="BF59" s="508"/>
      <c r="BG59" s="495"/>
      <c r="BI59" s="558">
        <f>SUM(BI53:BI58)</f>
        <v>16250000</v>
      </c>
      <c r="BJ59" s="325">
        <f>SUM(BJ19:BJ55)</f>
        <v>0</v>
      </c>
      <c r="BK59" s="493">
        <f>SUM(BK19:BK55)</f>
        <v>0</v>
      </c>
      <c r="BL59" s="489"/>
      <c r="BM59" s="692">
        <f>SUM(BM53:BM58)</f>
        <v>0</v>
      </c>
    </row>
    <row r="60" spans="2:65" s="8" customFormat="1" ht="37.5" customHeight="1">
      <c r="B60" s="661"/>
      <c r="C60" s="683" t="s">
        <v>1452</v>
      </c>
      <c r="D60" s="666" t="s">
        <v>1455</v>
      </c>
      <c r="E60" s="667"/>
      <c r="F60" s="668" t="s">
        <v>1539</v>
      </c>
      <c r="G60" s="539"/>
      <c r="H60" s="542"/>
      <c r="I60" s="542"/>
      <c r="J60" s="575"/>
      <c r="K60" s="541"/>
      <c r="L60" s="542"/>
      <c r="M60" s="542"/>
      <c r="N60" s="575"/>
      <c r="O60" s="541"/>
      <c r="P60" s="542"/>
      <c r="Q60" s="542"/>
      <c r="R60" s="575"/>
      <c r="S60" s="541"/>
      <c r="T60" s="539"/>
      <c r="U60" s="575"/>
      <c r="V60" s="539"/>
      <c r="W60" s="575"/>
      <c r="X60" s="575"/>
      <c r="Y60" s="539"/>
      <c r="Z60" s="542"/>
      <c r="AA60" s="575"/>
      <c r="AB60" s="541"/>
      <c r="AC60" s="607"/>
      <c r="AD60" s="542"/>
      <c r="AE60" s="575"/>
      <c r="AF60" s="575"/>
      <c r="AG60" s="539"/>
      <c r="AH60" s="542"/>
      <c r="AI60" s="542"/>
      <c r="AJ60" s="575"/>
      <c r="AK60" s="541"/>
      <c r="AL60" s="542"/>
      <c r="AM60" s="542"/>
      <c r="AN60" s="575"/>
      <c r="AO60" s="575"/>
      <c r="AP60" s="539"/>
      <c r="AQ60" s="542"/>
      <c r="AR60" s="575"/>
      <c r="AS60" s="541"/>
      <c r="AT60" s="539"/>
      <c r="AU60" s="542">
        <v>350</v>
      </c>
      <c r="AV60" s="542"/>
      <c r="AW60" s="541">
        <v>350</v>
      </c>
      <c r="AX60" s="607">
        <v>300</v>
      </c>
      <c r="AY60" s="607">
        <v>350</v>
      </c>
      <c r="AZ60" s="542">
        <v>300</v>
      </c>
      <c r="BA60" s="575"/>
      <c r="BB60" s="541">
        <v>350</v>
      </c>
      <c r="BC60" s="539"/>
      <c r="BD60" s="542"/>
      <c r="BE60" s="542">
        <v>350</v>
      </c>
      <c r="BF60" s="575"/>
      <c r="BG60" s="541"/>
      <c r="BI60" s="556">
        <f aca="true" t="shared" si="2" ref="BI60:BI65">SUM(G60:BG60)*1000</f>
        <v>2350000</v>
      </c>
      <c r="BJ60" s="554"/>
      <c r="BK60" s="494"/>
      <c r="BL60" s="489"/>
      <c r="BM60" s="699"/>
    </row>
    <row r="61" spans="2:65" s="8" customFormat="1" ht="46.5">
      <c r="B61" s="713" t="s">
        <v>1537</v>
      </c>
      <c r="C61" s="544" t="s">
        <v>25</v>
      </c>
      <c r="D61" s="670" t="s">
        <v>1457</v>
      </c>
      <c r="E61" s="677" t="s">
        <v>1456</v>
      </c>
      <c r="F61" s="672" t="s">
        <v>1458</v>
      </c>
      <c r="G61" s="516"/>
      <c r="H61" s="517"/>
      <c r="I61" s="517"/>
      <c r="J61" s="519"/>
      <c r="K61" s="518"/>
      <c r="L61" s="517"/>
      <c r="M61" s="517"/>
      <c r="N61" s="519"/>
      <c r="O61" s="518"/>
      <c r="P61" s="517"/>
      <c r="Q61" s="517"/>
      <c r="R61" s="519"/>
      <c r="S61" s="518"/>
      <c r="T61" s="516"/>
      <c r="U61" s="519"/>
      <c r="V61" s="516"/>
      <c r="W61" s="519"/>
      <c r="X61" s="519"/>
      <c r="Y61" s="516"/>
      <c r="Z61" s="517"/>
      <c r="AA61" s="519"/>
      <c r="AB61" s="518"/>
      <c r="AC61" s="590"/>
      <c r="AD61" s="517"/>
      <c r="AE61" s="519"/>
      <c r="AF61" s="519"/>
      <c r="AG61" s="516"/>
      <c r="AH61" s="517"/>
      <c r="AI61" s="517"/>
      <c r="AJ61" s="519"/>
      <c r="AK61" s="518"/>
      <c r="AL61" s="517"/>
      <c r="AM61" s="517"/>
      <c r="AN61" s="519"/>
      <c r="AO61" s="519"/>
      <c r="AP61" s="516"/>
      <c r="AQ61" s="517"/>
      <c r="AR61" s="519"/>
      <c r="AS61" s="518"/>
      <c r="AT61" s="516"/>
      <c r="AU61" s="517">
        <v>400</v>
      </c>
      <c r="AV61" s="517">
        <v>250</v>
      </c>
      <c r="AW61" s="518">
        <v>150</v>
      </c>
      <c r="AX61" s="590">
        <v>200</v>
      </c>
      <c r="AY61" s="590">
        <v>240</v>
      </c>
      <c r="AZ61" s="517">
        <v>390</v>
      </c>
      <c r="BA61" s="519">
        <v>450</v>
      </c>
      <c r="BB61" s="518"/>
      <c r="BC61" s="516">
        <v>500</v>
      </c>
      <c r="BD61" s="517"/>
      <c r="BE61" s="517"/>
      <c r="BF61" s="519">
        <v>350</v>
      </c>
      <c r="BG61" s="518"/>
      <c r="BI61" s="557">
        <f t="shared" si="2"/>
        <v>2930000</v>
      </c>
      <c r="BJ61" s="551">
        <f>IF(BM61="CPC",SUM(Y61:BG61),"")</f>
      </c>
      <c r="BK61" s="490"/>
      <c r="BL61" s="489"/>
      <c r="BM61" s="696"/>
    </row>
    <row r="62" spans="2:65" s="8" customFormat="1" ht="37.5" customHeight="1" hidden="1" thickBot="1">
      <c r="B62" s="713"/>
      <c r="C62" s="544" t="s">
        <v>25</v>
      </c>
      <c r="D62" s="670" t="s">
        <v>1459</v>
      </c>
      <c r="E62" s="677" t="s">
        <v>1460</v>
      </c>
      <c r="F62" s="672" t="s">
        <v>1458</v>
      </c>
      <c r="G62" s="516"/>
      <c r="H62" s="517"/>
      <c r="I62" s="517"/>
      <c r="J62" s="519"/>
      <c r="K62" s="518"/>
      <c r="L62" s="517"/>
      <c r="M62" s="517"/>
      <c r="N62" s="519"/>
      <c r="O62" s="518"/>
      <c r="P62" s="517"/>
      <c r="Q62" s="517"/>
      <c r="R62" s="519"/>
      <c r="S62" s="518"/>
      <c r="T62" s="516"/>
      <c r="U62" s="519"/>
      <c r="V62" s="516"/>
      <c r="W62" s="519"/>
      <c r="X62" s="519"/>
      <c r="Y62" s="516"/>
      <c r="Z62" s="517"/>
      <c r="AA62" s="519"/>
      <c r="AB62" s="518"/>
      <c r="AC62" s="590"/>
      <c r="AD62" s="517"/>
      <c r="AE62" s="519"/>
      <c r="AF62" s="519"/>
      <c r="AG62" s="516"/>
      <c r="AH62" s="517"/>
      <c r="AI62" s="517"/>
      <c r="AJ62" s="519"/>
      <c r="AK62" s="518"/>
      <c r="AL62" s="517"/>
      <c r="AM62" s="517"/>
      <c r="AN62" s="519"/>
      <c r="AO62" s="519"/>
      <c r="AP62" s="516"/>
      <c r="AQ62" s="517"/>
      <c r="AR62" s="519"/>
      <c r="AS62" s="518"/>
      <c r="AT62" s="516"/>
      <c r="AU62" s="517"/>
      <c r="AV62" s="517"/>
      <c r="AW62" s="518"/>
      <c r="AX62" s="590"/>
      <c r="AY62" s="590"/>
      <c r="AZ62" s="517"/>
      <c r="BA62" s="519"/>
      <c r="BB62" s="518"/>
      <c r="BC62" s="516"/>
      <c r="BD62" s="517"/>
      <c r="BE62" s="517"/>
      <c r="BF62" s="519"/>
      <c r="BG62" s="518"/>
      <c r="BI62" s="557">
        <f t="shared" si="2"/>
        <v>0</v>
      </c>
      <c r="BJ62" s="551">
        <f>IF(BM62="CPC",SUM(Y62:BG62),"")</f>
      </c>
      <c r="BK62" s="490"/>
      <c r="BL62" s="489"/>
      <c r="BM62" s="696"/>
    </row>
    <row r="63" spans="2:65" s="8" customFormat="1" ht="37.5" customHeight="1" hidden="1">
      <c r="B63" s="713"/>
      <c r="C63" s="544" t="s">
        <v>298</v>
      </c>
      <c r="D63" s="670" t="s">
        <v>1461</v>
      </c>
      <c r="E63" s="389"/>
      <c r="F63" s="674" t="s">
        <v>295</v>
      </c>
      <c r="G63" s="486"/>
      <c r="H63" s="487"/>
      <c r="I63" s="487"/>
      <c r="J63" s="592"/>
      <c r="K63" s="488"/>
      <c r="L63" s="487"/>
      <c r="M63" s="487"/>
      <c r="N63" s="592"/>
      <c r="O63" s="488"/>
      <c r="P63" s="487"/>
      <c r="Q63" s="487"/>
      <c r="R63" s="592"/>
      <c r="S63" s="488"/>
      <c r="T63" s="486"/>
      <c r="U63" s="592"/>
      <c r="V63" s="486"/>
      <c r="W63" s="592"/>
      <c r="X63" s="592"/>
      <c r="Y63" s="486"/>
      <c r="Z63" s="487"/>
      <c r="AA63" s="592"/>
      <c r="AB63" s="488"/>
      <c r="AC63" s="593"/>
      <c r="AD63" s="487"/>
      <c r="AE63" s="592"/>
      <c r="AF63" s="592"/>
      <c r="AG63" s="486"/>
      <c r="AH63" s="487"/>
      <c r="AI63" s="487"/>
      <c r="AJ63" s="592"/>
      <c r="AK63" s="488"/>
      <c r="AL63" s="487"/>
      <c r="AM63" s="487"/>
      <c r="AN63" s="592"/>
      <c r="AO63" s="592"/>
      <c r="AP63" s="486"/>
      <c r="AQ63" s="487"/>
      <c r="AR63" s="592"/>
      <c r="AS63" s="488"/>
      <c r="AT63" s="486"/>
      <c r="AU63" s="487"/>
      <c r="AV63" s="487"/>
      <c r="AW63" s="488"/>
      <c r="AX63" s="593"/>
      <c r="AY63" s="593"/>
      <c r="AZ63" s="487"/>
      <c r="BA63" s="592"/>
      <c r="BB63" s="488"/>
      <c r="BC63" s="486"/>
      <c r="BD63" s="487"/>
      <c r="BE63" s="487"/>
      <c r="BF63" s="592"/>
      <c r="BG63" s="488"/>
      <c r="BI63" s="557">
        <f t="shared" si="2"/>
        <v>0</v>
      </c>
      <c r="BJ63" s="551">
        <f>IF(BM63="CPC",SUM(Y63:BG63),"")</f>
      </c>
      <c r="BK63" s="490"/>
      <c r="BL63" s="489"/>
      <c r="BM63" s="696"/>
    </row>
    <row r="64" spans="2:65" s="8" customFormat="1" ht="37.5" customHeight="1">
      <c r="B64" s="713"/>
      <c r="C64" s="544" t="s">
        <v>501</v>
      </c>
      <c r="D64" s="670" t="s">
        <v>1463</v>
      </c>
      <c r="E64" s="389" t="s">
        <v>1464</v>
      </c>
      <c r="F64" s="674" t="s">
        <v>295</v>
      </c>
      <c r="G64" s="486"/>
      <c r="H64" s="487"/>
      <c r="I64" s="487"/>
      <c r="J64" s="592"/>
      <c r="K64" s="488"/>
      <c r="L64" s="487"/>
      <c r="M64" s="487"/>
      <c r="N64" s="592"/>
      <c r="O64" s="488"/>
      <c r="P64" s="487"/>
      <c r="Q64" s="487"/>
      <c r="R64" s="592"/>
      <c r="S64" s="488"/>
      <c r="T64" s="486"/>
      <c r="U64" s="592"/>
      <c r="V64" s="486"/>
      <c r="W64" s="592"/>
      <c r="X64" s="592"/>
      <c r="Y64" s="486"/>
      <c r="Z64" s="487"/>
      <c r="AA64" s="592"/>
      <c r="AB64" s="488"/>
      <c r="AC64" s="593"/>
      <c r="AD64" s="487"/>
      <c r="AE64" s="592"/>
      <c r="AF64" s="592"/>
      <c r="AG64" s="486"/>
      <c r="AH64" s="487"/>
      <c r="AI64" s="487"/>
      <c r="AJ64" s="592"/>
      <c r="AK64" s="488"/>
      <c r="AL64" s="487"/>
      <c r="AM64" s="487"/>
      <c r="AN64" s="592"/>
      <c r="AO64" s="592"/>
      <c r="AP64" s="486"/>
      <c r="AQ64" s="487"/>
      <c r="AR64" s="592"/>
      <c r="AS64" s="488"/>
      <c r="AT64" s="486"/>
      <c r="AU64" s="487"/>
      <c r="AV64" s="487">
        <v>500</v>
      </c>
      <c r="AW64" s="488"/>
      <c r="AX64" s="593"/>
      <c r="AY64" s="593"/>
      <c r="AZ64" s="487">
        <v>500</v>
      </c>
      <c r="BA64" s="592"/>
      <c r="BB64" s="488"/>
      <c r="BC64" s="486"/>
      <c r="BD64" s="487"/>
      <c r="BE64" s="487">
        <v>400</v>
      </c>
      <c r="BF64" s="592"/>
      <c r="BG64" s="488"/>
      <c r="BI64" s="557">
        <f t="shared" si="2"/>
        <v>1400000</v>
      </c>
      <c r="BJ64" s="551">
        <f>IF(BM64="CPC",SUM(Y64:BG64),"")</f>
      </c>
      <c r="BK64" s="490"/>
      <c r="BL64" s="489"/>
      <c r="BM64" s="696"/>
    </row>
    <row r="65" spans="2:66" s="8" customFormat="1" ht="37.5" customHeight="1">
      <c r="B65" s="713"/>
      <c r="C65" s="544" t="s">
        <v>18</v>
      </c>
      <c r="D65" s="670" t="s">
        <v>1466</v>
      </c>
      <c r="E65" s="389"/>
      <c r="F65" s="674" t="s">
        <v>295</v>
      </c>
      <c r="G65" s="486"/>
      <c r="H65" s="487"/>
      <c r="I65" s="487"/>
      <c r="J65" s="592"/>
      <c r="K65" s="488"/>
      <c r="L65" s="487"/>
      <c r="M65" s="487"/>
      <c r="N65" s="592"/>
      <c r="O65" s="488"/>
      <c r="P65" s="487"/>
      <c r="Q65" s="487"/>
      <c r="R65" s="592"/>
      <c r="S65" s="488"/>
      <c r="T65" s="486"/>
      <c r="U65" s="592"/>
      <c r="V65" s="486"/>
      <c r="W65" s="592"/>
      <c r="X65" s="592"/>
      <c r="Y65" s="486"/>
      <c r="Z65" s="487"/>
      <c r="AA65" s="592"/>
      <c r="AB65" s="488"/>
      <c r="AC65" s="593"/>
      <c r="AD65" s="487"/>
      <c r="AE65" s="592"/>
      <c r="AF65" s="592"/>
      <c r="AG65" s="486"/>
      <c r="AH65" s="487"/>
      <c r="AI65" s="487"/>
      <c r="AJ65" s="592"/>
      <c r="AK65" s="488"/>
      <c r="AL65" s="487"/>
      <c r="AM65" s="487"/>
      <c r="AN65" s="592"/>
      <c r="AO65" s="592"/>
      <c r="AP65" s="486"/>
      <c r="AQ65" s="623"/>
      <c r="AR65" s="624"/>
      <c r="AS65" s="488"/>
      <c r="AT65" s="486"/>
      <c r="AU65" s="487"/>
      <c r="AV65" s="487"/>
      <c r="AW65" s="488"/>
      <c r="AX65" s="593">
        <v>600</v>
      </c>
      <c r="AY65" s="593"/>
      <c r="AZ65" s="487"/>
      <c r="BA65" s="592"/>
      <c r="BB65" s="488"/>
      <c r="BC65" s="486"/>
      <c r="BD65" s="487"/>
      <c r="BE65" s="487"/>
      <c r="BF65" s="592"/>
      <c r="BG65" s="488"/>
      <c r="BI65" s="557">
        <f t="shared" si="2"/>
        <v>600000</v>
      </c>
      <c r="BJ65" s="551"/>
      <c r="BK65" s="490"/>
      <c r="BL65" s="489"/>
      <c r="BM65" s="696"/>
      <c r="BN65" s="531"/>
    </row>
    <row r="66" spans="2:65" s="8" customFormat="1" ht="37.5" customHeight="1">
      <c r="B66" s="713"/>
      <c r="C66" s="544" t="s">
        <v>403</v>
      </c>
      <c r="D66" s="670" t="s">
        <v>41</v>
      </c>
      <c r="E66" s="389" t="s">
        <v>1470</v>
      </c>
      <c r="F66" s="674" t="s">
        <v>1471</v>
      </c>
      <c r="G66" s="486"/>
      <c r="H66" s="487"/>
      <c r="I66" s="487"/>
      <c r="J66" s="592"/>
      <c r="K66" s="488"/>
      <c r="L66" s="487"/>
      <c r="M66" s="487"/>
      <c r="N66" s="592"/>
      <c r="O66" s="488"/>
      <c r="P66" s="487"/>
      <c r="Q66" s="532"/>
      <c r="R66" s="534"/>
      <c r="S66" s="534"/>
      <c r="T66" s="534"/>
      <c r="U66" s="534"/>
      <c r="V66" s="546"/>
      <c r="W66" s="546"/>
      <c r="X66" s="532"/>
      <c r="Y66" s="547"/>
      <c r="Z66" s="546"/>
      <c r="AA66" s="546"/>
      <c r="AB66" s="548"/>
      <c r="AC66" s="545"/>
      <c r="AD66" s="546"/>
      <c r="AE66" s="546"/>
      <c r="AF66" s="532"/>
      <c r="AG66" s="486"/>
      <c r="AH66" s="487"/>
      <c r="AI66" s="487"/>
      <c r="AJ66" s="592"/>
      <c r="AK66" s="488"/>
      <c r="AL66" s="573"/>
      <c r="AM66" s="574"/>
      <c r="AN66" s="534"/>
      <c r="AO66" s="534"/>
      <c r="AP66" s="549"/>
      <c r="AQ66" s="517"/>
      <c r="AR66" s="519"/>
      <c r="AS66" s="576"/>
      <c r="AT66" s="486"/>
      <c r="AU66" s="707" t="s">
        <v>1540</v>
      </c>
      <c r="AV66" s="708"/>
      <c r="AW66" s="708"/>
      <c r="AX66" s="708"/>
      <c r="AY66" s="708"/>
      <c r="AZ66" s="708"/>
      <c r="BA66" s="708"/>
      <c r="BB66" s="708"/>
      <c r="BC66" s="708"/>
      <c r="BD66" s="708"/>
      <c r="BE66" s="708"/>
      <c r="BF66" s="708"/>
      <c r="BG66" s="709"/>
      <c r="BI66" s="561">
        <v>1800000</v>
      </c>
      <c r="BJ66" s="555"/>
      <c r="BK66" s="530"/>
      <c r="BL66" s="489"/>
      <c r="BM66" s="696"/>
    </row>
    <row r="67" spans="2:65" s="8" customFormat="1" ht="37.5" customHeight="1" thickBot="1">
      <c r="B67" s="713"/>
      <c r="C67" s="544" t="s">
        <v>40</v>
      </c>
      <c r="D67" s="684" t="s">
        <v>1472</v>
      </c>
      <c r="E67" s="389" t="s">
        <v>1473</v>
      </c>
      <c r="F67" s="678" t="s">
        <v>1474</v>
      </c>
      <c r="G67" s="615"/>
      <c r="H67" s="601"/>
      <c r="I67" s="601"/>
      <c r="J67" s="625"/>
      <c r="K67" s="616"/>
      <c r="L67" s="601"/>
      <c r="M67" s="601"/>
      <c r="N67" s="625"/>
      <c r="O67" s="616"/>
      <c r="P67" s="601"/>
      <c r="Q67" s="601"/>
      <c r="R67" s="625"/>
      <c r="S67" s="616"/>
      <c r="T67" s="615"/>
      <c r="U67" s="625"/>
      <c r="V67" s="615"/>
      <c r="W67" s="625"/>
      <c r="X67" s="625"/>
      <c r="Y67" s="615"/>
      <c r="Z67" s="601"/>
      <c r="AA67" s="625"/>
      <c r="AB67" s="616"/>
      <c r="AC67" s="609"/>
      <c r="AD67" s="601"/>
      <c r="AE67" s="625"/>
      <c r="AF67" s="625"/>
      <c r="AG67" s="615"/>
      <c r="AH67" s="601"/>
      <c r="AI67" s="601"/>
      <c r="AJ67" s="625"/>
      <c r="AK67" s="616"/>
      <c r="AL67" s="601"/>
      <c r="AM67" s="601"/>
      <c r="AN67" s="625"/>
      <c r="AO67" s="625"/>
      <c r="AP67" s="615"/>
      <c r="AQ67" s="601"/>
      <c r="AR67" s="625"/>
      <c r="AS67" s="616"/>
      <c r="AT67" s="618"/>
      <c r="AU67" s="619"/>
      <c r="AV67" s="487">
        <v>750</v>
      </c>
      <c r="AW67" s="620">
        <v>600</v>
      </c>
      <c r="AX67" s="688"/>
      <c r="AY67" s="688">
        <v>750</v>
      </c>
      <c r="AZ67" s="619">
        <v>600</v>
      </c>
      <c r="BA67" s="689">
        <v>750</v>
      </c>
      <c r="BB67" s="620">
        <v>600</v>
      </c>
      <c r="BC67" s="618"/>
      <c r="BD67" s="619">
        <v>500</v>
      </c>
      <c r="BE67" s="487"/>
      <c r="BF67" s="689"/>
      <c r="BG67" s="620"/>
      <c r="BI67" s="561">
        <f>SUM(G67:BG67)*1000</f>
        <v>4550000</v>
      </c>
      <c r="BJ67" s="555"/>
      <c r="BK67" s="530"/>
      <c r="BL67" s="489"/>
      <c r="BM67" s="696"/>
    </row>
    <row r="68" spans="2:65" s="8" customFormat="1" ht="37.5" customHeight="1" thickBot="1">
      <c r="B68" s="713"/>
      <c r="C68" s="669" t="s">
        <v>18</v>
      </c>
      <c r="D68" s="670" t="s">
        <v>1491</v>
      </c>
      <c r="E68" s="671" t="s">
        <v>1534</v>
      </c>
      <c r="F68" s="674" t="s">
        <v>1533</v>
      </c>
      <c r="G68" s="652"/>
      <c r="H68" s="653"/>
      <c r="I68" s="653"/>
      <c r="J68" s="568"/>
      <c r="K68" s="654"/>
      <c r="L68" s="653"/>
      <c r="M68" s="653"/>
      <c r="N68" s="568"/>
      <c r="O68" s="654"/>
      <c r="P68" s="653"/>
      <c r="Q68" s="653"/>
      <c r="R68" s="568"/>
      <c r="S68" s="654"/>
      <c r="T68" s="652"/>
      <c r="U68" s="568"/>
      <c r="V68" s="652"/>
      <c r="W68" s="568"/>
      <c r="X68" s="655"/>
      <c r="Y68" s="653"/>
      <c r="Z68" s="653"/>
      <c r="AA68" s="568"/>
      <c r="AB68" s="654"/>
      <c r="AC68" s="653"/>
      <c r="AD68" s="653"/>
      <c r="AE68" s="568"/>
      <c r="AF68" s="655"/>
      <c r="AG68" s="652"/>
      <c r="AH68" s="653"/>
      <c r="AI68" s="653"/>
      <c r="AJ68" s="568"/>
      <c r="AK68" s="654"/>
      <c r="AL68" s="653"/>
      <c r="AM68" s="653"/>
      <c r="AN68" s="568"/>
      <c r="AO68" s="655"/>
      <c r="AP68" s="656"/>
      <c r="AQ68" s="656"/>
      <c r="AR68" s="484"/>
      <c r="AS68" s="657"/>
      <c r="AT68" s="624"/>
      <c r="AU68" s="585">
        <v>500</v>
      </c>
      <c r="AV68" s="687"/>
      <c r="AW68" s="534"/>
      <c r="AX68" s="590"/>
      <c r="AY68" s="517"/>
      <c r="AZ68" s="662">
        <v>500</v>
      </c>
      <c r="BA68" s="534"/>
      <c r="BB68" s="576"/>
      <c r="BC68" s="486"/>
      <c r="BD68" s="487"/>
      <c r="BE68" s="690"/>
      <c r="BF68" s="487"/>
      <c r="BG68" s="488"/>
      <c r="BI68" s="557">
        <f>SUM(AQ68:BG68)*1000</f>
        <v>1000000</v>
      </c>
      <c r="BJ68" s="551"/>
      <c r="BK68" s="490"/>
      <c r="BL68" s="489"/>
      <c r="BM68" s="695"/>
    </row>
    <row r="69" spans="2:65" s="8" customFormat="1" ht="37.5" customHeight="1" thickBot="1">
      <c r="B69" s="713"/>
      <c r="C69" s="543" t="s">
        <v>18</v>
      </c>
      <c r="D69" s="670" t="s">
        <v>1535</v>
      </c>
      <c r="E69" s="389"/>
      <c r="F69" s="674" t="s">
        <v>295</v>
      </c>
      <c r="G69" s="652"/>
      <c r="H69" s="653"/>
      <c r="I69" s="653"/>
      <c r="J69" s="568"/>
      <c r="K69" s="654"/>
      <c r="L69" s="653"/>
      <c r="M69" s="653"/>
      <c r="N69" s="568"/>
      <c r="O69" s="654"/>
      <c r="P69" s="653"/>
      <c r="Q69" s="653"/>
      <c r="R69" s="568"/>
      <c r="S69" s="654"/>
      <c r="T69" s="652"/>
      <c r="U69" s="568"/>
      <c r="V69" s="652"/>
      <c r="W69" s="568"/>
      <c r="X69" s="655"/>
      <c r="Y69" s="653"/>
      <c r="Z69" s="653"/>
      <c r="AA69" s="568"/>
      <c r="AB69" s="654"/>
      <c r="AC69" s="653"/>
      <c r="AD69" s="653"/>
      <c r="AE69" s="568"/>
      <c r="AF69" s="655"/>
      <c r="AG69" s="652"/>
      <c r="AH69" s="653"/>
      <c r="AI69" s="653"/>
      <c r="AJ69" s="568"/>
      <c r="AK69" s="654"/>
      <c r="AL69" s="653"/>
      <c r="AM69" s="653"/>
      <c r="AN69" s="568"/>
      <c r="AO69" s="655"/>
      <c r="AP69" s="656"/>
      <c r="AQ69" s="656"/>
      <c r="AR69" s="484"/>
      <c r="AS69" s="657"/>
      <c r="AT69" s="574"/>
      <c r="AU69" s="701">
        <v>800</v>
      </c>
      <c r="AV69" s="702"/>
      <c r="AW69" s="702"/>
      <c r="AX69" s="702"/>
      <c r="AY69" s="702"/>
      <c r="AZ69" s="702"/>
      <c r="BA69" s="534"/>
      <c r="BB69" s="576"/>
      <c r="BC69" s="593"/>
      <c r="BD69" s="487"/>
      <c r="BE69" s="487"/>
      <c r="BF69" s="487"/>
      <c r="BG69" s="488"/>
      <c r="BI69" s="557">
        <f>SUM(AQ69:BG69)*1000</f>
        <v>800000</v>
      </c>
      <c r="BJ69" s="555"/>
      <c r="BK69" s="530"/>
      <c r="BL69" s="489"/>
      <c r="BM69" s="696"/>
    </row>
    <row r="70" spans="2:65" s="8" customFormat="1" ht="37.5" customHeight="1" thickBot="1">
      <c r="B70" s="713"/>
      <c r="C70" s="543" t="s">
        <v>18</v>
      </c>
      <c r="D70" s="670" t="s">
        <v>1493</v>
      </c>
      <c r="E70" s="389"/>
      <c r="F70" s="674" t="s">
        <v>1524</v>
      </c>
      <c r="G70" s="652"/>
      <c r="H70" s="653"/>
      <c r="I70" s="653"/>
      <c r="J70" s="568"/>
      <c r="K70" s="654"/>
      <c r="L70" s="653"/>
      <c r="M70" s="653"/>
      <c r="N70" s="568"/>
      <c r="O70" s="654"/>
      <c r="P70" s="653"/>
      <c r="Q70" s="653"/>
      <c r="R70" s="568"/>
      <c r="S70" s="654"/>
      <c r="T70" s="652"/>
      <c r="U70" s="568"/>
      <c r="V70" s="652"/>
      <c r="W70" s="568"/>
      <c r="X70" s="655"/>
      <c r="Y70" s="653"/>
      <c r="Z70" s="653"/>
      <c r="AA70" s="568"/>
      <c r="AB70" s="654"/>
      <c r="AC70" s="653"/>
      <c r="AD70" s="653"/>
      <c r="AE70" s="568"/>
      <c r="AF70" s="655"/>
      <c r="AG70" s="652"/>
      <c r="AH70" s="653"/>
      <c r="AI70" s="653"/>
      <c r="AJ70" s="568"/>
      <c r="AK70" s="654"/>
      <c r="AL70" s="653"/>
      <c r="AM70" s="653"/>
      <c r="AN70" s="568"/>
      <c r="AO70" s="655"/>
      <c r="AP70" s="656"/>
      <c r="AQ70" s="656"/>
      <c r="AR70" s="484"/>
      <c r="AS70" s="657"/>
      <c r="AT70" s="594"/>
      <c r="AU70" s="585">
        <v>600</v>
      </c>
      <c r="AV70" s="594"/>
      <c r="AW70" s="578">
        <v>600</v>
      </c>
      <c r="AX70" s="590"/>
      <c r="AY70" s="590"/>
      <c r="AZ70" s="577">
        <v>600</v>
      </c>
      <c r="BA70" s="487"/>
      <c r="BB70" s="488"/>
      <c r="BC70" s="593"/>
      <c r="BD70" s="487"/>
      <c r="BE70" s="487"/>
      <c r="BF70" s="487"/>
      <c r="BG70" s="488"/>
      <c r="BI70" s="561">
        <f>SUM(AQ70:BG70)*1000</f>
        <v>1800000</v>
      </c>
      <c r="BJ70" s="555"/>
      <c r="BK70" s="530"/>
      <c r="BL70" s="489"/>
      <c r="BM70" s="696"/>
    </row>
    <row r="71" spans="2:65" s="8" customFormat="1" ht="37.5" customHeight="1" thickBot="1">
      <c r="B71" s="714"/>
      <c r="C71" s="723" t="s">
        <v>1445</v>
      </c>
      <c r="D71" s="723"/>
      <c r="E71" s="723"/>
      <c r="F71" s="724"/>
      <c r="G71" s="491"/>
      <c r="H71" s="492"/>
      <c r="I71" s="492"/>
      <c r="J71" s="508"/>
      <c r="K71" s="495"/>
      <c r="L71" s="492"/>
      <c r="M71" s="492"/>
      <c r="N71" s="508"/>
      <c r="O71" s="495"/>
      <c r="P71" s="492"/>
      <c r="Q71" s="492"/>
      <c r="R71" s="508"/>
      <c r="S71" s="495"/>
      <c r="T71" s="491"/>
      <c r="U71" s="508"/>
      <c r="V71" s="491"/>
      <c r="W71" s="508"/>
      <c r="X71" s="495"/>
      <c r="Y71" s="492"/>
      <c r="Z71" s="492"/>
      <c r="AA71" s="508"/>
      <c r="AB71" s="495"/>
      <c r="AC71" s="492"/>
      <c r="AD71" s="492"/>
      <c r="AE71" s="508"/>
      <c r="AF71" s="495"/>
      <c r="AG71" s="491"/>
      <c r="AH71" s="492"/>
      <c r="AI71" s="492"/>
      <c r="AJ71" s="508"/>
      <c r="AK71" s="495"/>
      <c r="AL71" s="492"/>
      <c r="AM71" s="492"/>
      <c r="AN71" s="508"/>
      <c r="AO71" s="495"/>
      <c r="AP71" s="492"/>
      <c r="AQ71" s="492"/>
      <c r="AR71" s="508"/>
      <c r="AS71" s="600"/>
      <c r="AT71" s="491"/>
      <c r="AU71" s="492"/>
      <c r="AV71" s="492"/>
      <c r="AW71" s="586"/>
      <c r="AX71" s="492"/>
      <c r="AY71" s="492"/>
      <c r="AZ71" s="492"/>
      <c r="BA71" s="508"/>
      <c r="BB71" s="495"/>
      <c r="BC71" s="491"/>
      <c r="BD71" s="492"/>
      <c r="BE71" s="492"/>
      <c r="BF71" s="508"/>
      <c r="BG71" s="495"/>
      <c r="BI71" s="558">
        <f>SUM(BI60:BI70)</f>
        <v>17230000</v>
      </c>
      <c r="BJ71" s="325">
        <f>IF(BM71="CPC",SUM(Y71:BG71),"")</f>
      </c>
      <c r="BK71" s="493" t="e">
        <f>IF(#REF!="CPC",SUM(Z71:BH71),"")</f>
        <v>#REF!</v>
      </c>
      <c r="BL71" s="489"/>
      <c r="BM71" s="692">
        <f>SUM(BM60:BM70)</f>
        <v>0</v>
      </c>
    </row>
    <row r="72" spans="2:65" s="8" customFormat="1" ht="37.5" customHeight="1" thickBot="1">
      <c r="B72" s="500"/>
      <c r="C72" s="718" t="s">
        <v>1446</v>
      </c>
      <c r="D72" s="719"/>
      <c r="E72" s="719"/>
      <c r="F72" s="720"/>
      <c r="G72" s="523"/>
      <c r="H72" s="522"/>
      <c r="I72" s="522"/>
      <c r="J72" s="525"/>
      <c r="K72" s="524"/>
      <c r="L72" s="522"/>
      <c r="M72" s="522"/>
      <c r="N72" s="525"/>
      <c r="O72" s="524"/>
      <c r="P72" s="522"/>
      <c r="Q72" s="522"/>
      <c r="R72" s="525"/>
      <c r="S72" s="524"/>
      <c r="T72" s="523"/>
      <c r="U72" s="525"/>
      <c r="V72" s="523"/>
      <c r="W72" s="525"/>
      <c r="X72" s="524"/>
      <c r="Y72" s="522"/>
      <c r="Z72" s="522"/>
      <c r="AA72" s="525"/>
      <c r="AB72" s="524"/>
      <c r="AC72" s="522"/>
      <c r="AD72" s="522"/>
      <c r="AE72" s="525"/>
      <c r="AF72" s="524"/>
      <c r="AG72" s="523"/>
      <c r="AH72" s="522"/>
      <c r="AI72" s="522"/>
      <c r="AJ72" s="525"/>
      <c r="AK72" s="524"/>
      <c r="AL72" s="522"/>
      <c r="AM72" s="522"/>
      <c r="AN72" s="525"/>
      <c r="AO72" s="524"/>
      <c r="AP72" s="522"/>
      <c r="AQ72" s="522"/>
      <c r="AR72" s="525"/>
      <c r="AS72" s="602"/>
      <c r="AT72" s="523"/>
      <c r="AU72" s="522"/>
      <c r="AV72" s="522"/>
      <c r="AW72" s="587"/>
      <c r="AX72" s="525"/>
      <c r="AY72" s="603"/>
      <c r="AZ72" s="522"/>
      <c r="BA72" s="525"/>
      <c r="BB72" s="524"/>
      <c r="BC72" s="523"/>
      <c r="BD72" s="522"/>
      <c r="BE72" s="522"/>
      <c r="BF72" s="525"/>
      <c r="BG72" s="524"/>
      <c r="BI72" s="562"/>
      <c r="BJ72" s="551"/>
      <c r="BK72" s="490"/>
      <c r="BL72" s="489"/>
      <c r="BM72" s="700"/>
    </row>
    <row r="73" spans="1:65" s="8" customFormat="1" ht="37.5" customHeight="1" thickBot="1">
      <c r="A73" s="34"/>
      <c r="B73" s="15"/>
      <c r="C73" s="721" t="s">
        <v>20</v>
      </c>
      <c r="D73" s="721"/>
      <c r="E73" s="721"/>
      <c r="F73" s="721"/>
      <c r="BI73" s="27"/>
      <c r="BJ73" s="28"/>
      <c r="BK73" s="28"/>
      <c r="BL73" s="489"/>
      <c r="BM73" s="496"/>
    </row>
    <row r="74" spans="1:66" s="15" customFormat="1" ht="37.5" customHeight="1" thickBot="1">
      <c r="A74" s="35"/>
      <c r="B74" s="497"/>
      <c r="C74" s="722" t="s">
        <v>51</v>
      </c>
      <c r="D74" s="722"/>
      <c r="E74" s="722"/>
      <c r="F74" s="722"/>
      <c r="G74" s="526"/>
      <c r="H74" s="526"/>
      <c r="I74" s="526"/>
      <c r="J74" s="526"/>
      <c r="K74" s="526"/>
      <c r="L74" s="526"/>
      <c r="M74" s="526"/>
      <c r="N74" s="526"/>
      <c r="O74" s="526"/>
      <c r="P74" s="526"/>
      <c r="Q74" s="526"/>
      <c r="R74" s="526"/>
      <c r="S74" s="526"/>
      <c r="T74" s="526"/>
      <c r="U74" s="526"/>
      <c r="V74" s="526"/>
      <c r="W74" s="526"/>
      <c r="X74" s="526"/>
      <c r="Y74" s="526"/>
      <c r="Z74" s="526"/>
      <c r="AA74" s="526"/>
      <c r="AB74" s="526"/>
      <c r="AC74" s="526"/>
      <c r="AD74" s="526"/>
      <c r="AE74" s="526"/>
      <c r="AF74" s="526"/>
      <c r="AG74" s="526"/>
      <c r="AH74" s="526"/>
      <c r="AI74" s="526"/>
      <c r="AJ74" s="526"/>
      <c r="AK74" s="526"/>
      <c r="AL74" s="526"/>
      <c r="AM74" s="526"/>
      <c r="AN74" s="526"/>
      <c r="AO74" s="526"/>
      <c r="AP74" s="526"/>
      <c r="AQ74" s="526"/>
      <c r="AR74" s="526"/>
      <c r="AS74" s="526"/>
      <c r="AT74" s="526"/>
      <c r="AU74" s="526"/>
      <c r="AV74" s="526"/>
      <c r="AW74" s="526"/>
      <c r="AX74" s="526"/>
      <c r="AY74" s="526"/>
      <c r="AZ74" s="526"/>
      <c r="BA74" s="526"/>
      <c r="BB74" s="526"/>
      <c r="BC74" s="526"/>
      <c r="BD74" s="526"/>
      <c r="BE74" s="526"/>
      <c r="BF74" s="526"/>
      <c r="BG74" s="526"/>
      <c r="BI74" s="503">
        <f>SUM(BI71,BI59,BI52,BI39,BI32)</f>
        <v>91615012</v>
      </c>
      <c r="BJ74" s="504">
        <f>SUM(BJ59,BJ71,BJ72)</f>
        <v>0</v>
      </c>
      <c r="BK74" s="505" t="e">
        <f>SUM(BK59,BK71,BK72)</f>
        <v>#REF!</v>
      </c>
      <c r="BL74" s="498"/>
      <c r="BM74" s="693">
        <f>SUM(BM71,BM59,BM52,BM39,BM32,BM72)</f>
        <v>0</v>
      </c>
      <c r="BN74" s="571"/>
    </row>
    <row r="75" spans="3:22" s="7" customFormat="1" ht="37.5" customHeight="1">
      <c r="C75" s="499"/>
      <c r="D75" s="29"/>
      <c r="E75" s="29"/>
      <c r="F75" s="29"/>
      <c r="R75" s="30"/>
      <c r="V75" s="9"/>
    </row>
  </sheetData>
  <sheetProtection/>
  <mergeCells count="53">
    <mergeCell ref="B14:B17"/>
    <mergeCell ref="C14:C17"/>
    <mergeCell ref="D14:D17"/>
    <mergeCell ref="E14:E17"/>
    <mergeCell ref="F14:F17"/>
    <mergeCell ref="AT14:AW14"/>
    <mergeCell ref="AC14:AF14"/>
    <mergeCell ref="AG14:AK14"/>
    <mergeCell ref="L12:O13"/>
    <mergeCell ref="P12:S13"/>
    <mergeCell ref="G14:K14"/>
    <mergeCell ref="AL12:BB13"/>
    <mergeCell ref="AP14:AS14"/>
    <mergeCell ref="T12:X13"/>
    <mergeCell ref="Y12:AB13"/>
    <mergeCell ref="AC12:AF13"/>
    <mergeCell ref="G12:K13"/>
    <mergeCell ref="Y14:AB14"/>
    <mergeCell ref="AG12:AK13"/>
    <mergeCell ref="BC12:BG13"/>
    <mergeCell ref="BC14:BG14"/>
    <mergeCell ref="BI14:BI17"/>
    <mergeCell ref="AX14:BB14"/>
    <mergeCell ref="BJ14:BJ17"/>
    <mergeCell ref="BK14:BK17"/>
    <mergeCell ref="BM14:BM16"/>
    <mergeCell ref="B61:B71"/>
    <mergeCell ref="C71:F71"/>
    <mergeCell ref="L14:O14"/>
    <mergeCell ref="P14:S14"/>
    <mergeCell ref="T14:X14"/>
    <mergeCell ref="AV47:BB47"/>
    <mergeCell ref="AV46:BB46"/>
    <mergeCell ref="AU30:BB30"/>
    <mergeCell ref="C73:F73"/>
    <mergeCell ref="C74:F74"/>
    <mergeCell ref="C39:F39"/>
    <mergeCell ref="C59:F59"/>
    <mergeCell ref="AL14:AO14"/>
    <mergeCell ref="C32:F32"/>
    <mergeCell ref="B19:B31"/>
    <mergeCell ref="B33:B39"/>
    <mergeCell ref="AU51:AZ51"/>
    <mergeCell ref="B40:B52"/>
    <mergeCell ref="B53:B59"/>
    <mergeCell ref="C72:F72"/>
    <mergeCell ref="AV45:BB45"/>
    <mergeCell ref="AV50:BB50"/>
    <mergeCell ref="AV44:BB44"/>
    <mergeCell ref="AU66:BG66"/>
    <mergeCell ref="AU69:AZ69"/>
    <mergeCell ref="AV48:BB48"/>
    <mergeCell ref="AV49:BB49"/>
  </mergeCells>
  <conditionalFormatting sqref="G19:AF19 G65:AF65 G66:Q66 AL65:AQ65 AL19:AM19 AL66 AT66:AU66 AT19:BG19 G33:AM34 AT33:BG34 AS65:BG65 AL67:BG67 AL71:BG71 G21:BG23 G31:BB31 G40:AK51 AL68:AS70 G61:BG63 BC28:BC31 G26:AS30 BD26:BG31 AT28:BB29 G35:BG38 G53:BG59 G67:AF71 AG65:AK71">
    <cfRule type="notContainsBlanks" priority="70" dxfId="14" stopIfTrue="1">
      <formula>LEN(TRIM(G19))&gt;0</formula>
    </cfRule>
  </conditionalFormatting>
  <conditionalFormatting sqref="G64:AF64 AL64:BG64">
    <cfRule type="notContainsBlanks" priority="64" dxfId="14" stopIfTrue="1">
      <formula>LEN(TRIM(G64))&gt;0</formula>
    </cfRule>
  </conditionalFormatting>
  <conditionalFormatting sqref="AL40:AL51 AT40:BG43 AT44:AU49 BC44:BG49">
    <cfRule type="notContainsBlanks" priority="55" dxfId="14" stopIfTrue="1">
      <formula>LEN(TRIM(AL40))&gt;0</formula>
    </cfRule>
  </conditionalFormatting>
  <conditionalFormatting sqref="G20:AF20 AL20:AM20 AT20:BG20">
    <cfRule type="notContainsBlanks" priority="61" dxfId="14" stopIfTrue="1">
      <formula>LEN(TRIM(G20))&gt;0</formula>
    </cfRule>
  </conditionalFormatting>
  <conditionalFormatting sqref="G39:AF39 G52:AF52 AL52:BG52 AL39:BG39">
    <cfRule type="notContainsBlanks" priority="58" dxfId="14" stopIfTrue="1">
      <formula>LEN(TRIM(G39))&gt;0</formula>
    </cfRule>
  </conditionalFormatting>
  <conditionalFormatting sqref="AG20:AK20">
    <cfRule type="notContainsBlanks" priority="49" dxfId="14" stopIfTrue="1">
      <formula>LEN(TRIM(AG20))&gt;0</formula>
    </cfRule>
  </conditionalFormatting>
  <conditionalFormatting sqref="AG19:AK19">
    <cfRule type="notContainsBlanks" priority="53" dxfId="14" stopIfTrue="1">
      <formula>LEN(TRIM(AG19))&gt;0</formula>
    </cfRule>
  </conditionalFormatting>
  <conditionalFormatting sqref="AG64:AK64">
    <cfRule type="notContainsBlanks" priority="51" dxfId="14" stopIfTrue="1">
      <formula>LEN(TRIM(AG64))&gt;0</formula>
    </cfRule>
  </conditionalFormatting>
  <conditionalFormatting sqref="AG52:AK52 AG39:AK39">
    <cfRule type="notContainsBlanks" priority="48" dxfId="14" stopIfTrue="1">
      <formula>LEN(TRIM(AG39))&gt;0</formula>
    </cfRule>
  </conditionalFormatting>
  <conditionalFormatting sqref="G32:AF32 AL32:BG32">
    <cfRule type="notContainsBlanks" priority="45" dxfId="14" stopIfTrue="1">
      <formula>LEN(TRIM(G32))&gt;0</formula>
    </cfRule>
  </conditionalFormatting>
  <conditionalFormatting sqref="AG32:AK32">
    <cfRule type="notContainsBlanks" priority="43" dxfId="14" stopIfTrue="1">
      <formula>LEN(TRIM(AG32))&gt;0</formula>
    </cfRule>
  </conditionalFormatting>
  <conditionalFormatting sqref="AN19:AS19">
    <cfRule type="notContainsBlanks" priority="35" dxfId="14" stopIfTrue="1">
      <formula>LEN(TRIM(AN19))&gt;0</formula>
    </cfRule>
  </conditionalFormatting>
  <conditionalFormatting sqref="AN20:AS20">
    <cfRule type="notContainsBlanks" priority="33" dxfId="14" stopIfTrue="1">
      <formula>LEN(TRIM(AN20))&gt;0</formula>
    </cfRule>
  </conditionalFormatting>
  <conditionalFormatting sqref="AN33:AS34">
    <cfRule type="notContainsBlanks" priority="32" dxfId="14" stopIfTrue="1">
      <formula>LEN(TRIM(AN33))&gt;0</formula>
    </cfRule>
  </conditionalFormatting>
  <conditionalFormatting sqref="AQ66:AR66">
    <cfRule type="notContainsBlanks" priority="31" dxfId="14" stopIfTrue="1">
      <formula>LEN(TRIM(AQ66))&gt;0</formula>
    </cfRule>
  </conditionalFormatting>
  <conditionalFormatting sqref="BB27 AT26:BB26 AT30:AU30">
    <cfRule type="notContainsBlanks" priority="30" dxfId="14" stopIfTrue="1">
      <formula>LEN(TRIM(AT26))&gt;0</formula>
    </cfRule>
  </conditionalFormatting>
  <conditionalFormatting sqref="AT27:BA27">
    <cfRule type="notContainsBlanks" priority="28" dxfId="14" stopIfTrue="1">
      <formula>LEN(TRIM(AT27))&gt;0</formula>
    </cfRule>
  </conditionalFormatting>
  <conditionalFormatting sqref="BC26">
    <cfRule type="notContainsBlanks" priority="27" dxfId="14" stopIfTrue="1">
      <formula>LEN(TRIM(BC26))&gt;0</formula>
    </cfRule>
  </conditionalFormatting>
  <conditionalFormatting sqref="BC27">
    <cfRule type="notContainsBlanks" priority="25" dxfId="14" stopIfTrue="1">
      <formula>LEN(TRIM(BC27))&gt;0</formula>
    </cfRule>
  </conditionalFormatting>
  <conditionalFormatting sqref="AT51:AU51 BA51:BG51 BC50:BG50">
    <cfRule type="notContainsBlanks" priority="19" dxfId="14" stopIfTrue="1">
      <formula>LEN(TRIM(AT50))&gt;0</formula>
    </cfRule>
  </conditionalFormatting>
  <conditionalFormatting sqref="BB70:BG70 BC68:BG69">
    <cfRule type="notContainsBlanks" priority="12" dxfId="14" stopIfTrue="1">
      <formula>LEN(TRIM(BB68))&gt;0</formula>
    </cfRule>
  </conditionalFormatting>
  <conditionalFormatting sqref="BA70">
    <cfRule type="notContainsBlanks" priority="11" dxfId="14" stopIfTrue="1">
      <formula>LEN(TRIM(BA70))&gt;0</formula>
    </cfRule>
  </conditionalFormatting>
  <conditionalFormatting sqref="AX68:AY68">
    <cfRule type="notContainsBlanks" priority="7" dxfId="14" stopIfTrue="1">
      <formula>LEN(TRIM(AX68))&gt;0</formula>
    </cfRule>
  </conditionalFormatting>
  <conditionalFormatting sqref="AX70:AY70">
    <cfRule type="notContainsBlanks" priority="6" dxfId="14" stopIfTrue="1">
      <formula>LEN(TRIM(AX70))&gt;0</formula>
    </cfRule>
  </conditionalFormatting>
  <conditionalFormatting sqref="G60:BG60">
    <cfRule type="notContainsBlanks" priority="3" dxfId="14" stopIfTrue="1">
      <formula>LEN(TRIM(G60))&gt;0</formula>
    </cfRule>
  </conditionalFormatting>
  <conditionalFormatting sqref="G24:BG25">
    <cfRule type="notContainsBlanks" priority="1" dxfId="14" stopIfTrue="1">
      <formula>LEN(TRIM(G24))&gt;0</formula>
    </cfRule>
  </conditionalFormatting>
  <printOptions/>
  <pageMargins left="0.25" right="0.25" top="0.75" bottom="0.75" header="0.3" footer="0.3"/>
  <pageSetup fitToHeight="1" fitToWidth="1" horizontalDpi="300" verticalDpi="300" orientation="landscape" paperSize="8" scale="23" r:id="rId2"/>
  <headerFooter alignWithMargins="0">
    <oddHeader>&amp;C&amp;F</oddHead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B1:J78"/>
  <sheetViews>
    <sheetView showGridLines="0" showZeros="0" zoomScale="40" zoomScaleNormal="40" zoomScaleSheetLayoutView="80" zoomScalePageLayoutView="50" workbookViewId="0" topLeftCell="A1">
      <pane xSplit="5" topLeftCell="F1" activePane="topRight" state="frozen"/>
      <selection pane="topLeft" activeCell="J39" sqref="J39"/>
      <selection pane="topRight" activeCell="J39" sqref="J39"/>
    </sheetView>
  </sheetViews>
  <sheetFormatPr defaultColWidth="8.796875" defaultRowHeight="15"/>
  <cols>
    <col min="1" max="1" width="1.4921875" style="0" customWidth="1"/>
    <col min="2" max="3" width="40.69921875" style="0" customWidth="1"/>
    <col min="4" max="4" width="60.69921875" style="0" customWidth="1"/>
    <col min="5" max="6" width="40.69921875" style="0" customWidth="1"/>
    <col min="7" max="8" width="70.69921875" style="0" customWidth="1"/>
    <col min="9" max="9" width="43.69921875" style="0" customWidth="1"/>
    <col min="10" max="10" width="26" style="0" customWidth="1"/>
  </cols>
  <sheetData>
    <row r="1" spans="2:10" s="126" customFormat="1" ht="23.25" customHeight="1">
      <c r="B1" s="836" t="s">
        <v>47</v>
      </c>
      <c r="C1" s="830" t="s">
        <v>46</v>
      </c>
      <c r="D1" s="830" t="s">
        <v>17</v>
      </c>
      <c r="E1" s="839" t="s">
        <v>72</v>
      </c>
      <c r="F1" s="842" t="s">
        <v>73</v>
      </c>
      <c r="G1" s="830" t="s">
        <v>74</v>
      </c>
      <c r="H1" s="830" t="s">
        <v>75</v>
      </c>
      <c r="I1" s="830" t="s">
        <v>76</v>
      </c>
      <c r="J1" s="833" t="s">
        <v>850</v>
      </c>
    </row>
    <row r="2" spans="2:10" s="126" customFormat="1" ht="22.5" customHeight="1">
      <c r="B2" s="837"/>
      <c r="C2" s="831"/>
      <c r="D2" s="831"/>
      <c r="E2" s="840"/>
      <c r="F2" s="843"/>
      <c r="G2" s="831"/>
      <c r="H2" s="831"/>
      <c r="I2" s="831"/>
      <c r="J2" s="834"/>
    </row>
    <row r="3" spans="2:10" s="126" customFormat="1" ht="23.25">
      <c r="B3" s="837"/>
      <c r="C3" s="831"/>
      <c r="D3" s="831"/>
      <c r="E3" s="840"/>
      <c r="F3" s="843"/>
      <c r="G3" s="831"/>
      <c r="H3" s="831"/>
      <c r="I3" s="831"/>
      <c r="J3" s="834"/>
    </row>
    <row r="4" spans="2:10" s="126" customFormat="1" ht="24" thickBot="1">
      <c r="B4" s="838"/>
      <c r="C4" s="832"/>
      <c r="D4" s="832"/>
      <c r="E4" s="841"/>
      <c r="F4" s="844"/>
      <c r="G4" s="832"/>
      <c r="H4" s="832"/>
      <c r="I4" s="832"/>
      <c r="J4" s="835"/>
    </row>
    <row r="5" spans="2:10" s="131" customFormat="1" ht="15" customHeight="1" thickBot="1">
      <c r="B5" s="127"/>
      <c r="C5" s="128"/>
      <c r="D5" s="128"/>
      <c r="E5" s="198"/>
      <c r="F5" s="129"/>
      <c r="G5" s="129"/>
      <c r="H5" s="129"/>
      <c r="I5" s="128"/>
      <c r="J5" s="130"/>
    </row>
    <row r="6" spans="2:10" s="136" customFormat="1" ht="39.75" customHeight="1">
      <c r="B6" s="199" t="e">
        <f>#REF!</f>
        <v>#REF!</v>
      </c>
      <c r="C6" s="133" t="e">
        <f>#REF!</f>
        <v>#REF!</v>
      </c>
      <c r="D6" s="133" t="e">
        <f>#REF!</f>
        <v>#REF!</v>
      </c>
      <c r="E6" s="200" t="e">
        <f>#REF!</f>
        <v>#REF!</v>
      </c>
      <c r="F6" s="50" t="e">
        <f>#VALUE!</f>
        <v>#VALUE!</v>
      </c>
      <c r="G6" s="50" t="e">
        <f>#VALUE!</f>
        <v>#VALUE!</v>
      </c>
      <c r="H6" s="50" t="e">
        <f>#VALUE!</f>
        <v>#VALUE!</v>
      </c>
      <c r="I6" s="50" t="e">
        <f>#VALUE!</f>
        <v>#VALUE!</v>
      </c>
      <c r="J6" s="50"/>
    </row>
    <row r="7" spans="2:10" s="136" customFormat="1" ht="39.75" customHeight="1">
      <c r="B7" s="141" t="e">
        <f>#REF!</f>
        <v>#REF!</v>
      </c>
      <c r="C7" s="137" t="e">
        <f>#REF!</f>
        <v>#REF!</v>
      </c>
      <c r="D7" s="142" t="e">
        <f>#REF!</f>
        <v>#REF!</v>
      </c>
      <c r="E7" s="143" t="e">
        <f>#REF!</f>
        <v>#REF!</v>
      </c>
      <c r="F7" s="50" t="e">
        <f>#VALUE!</f>
        <v>#VALUE!</v>
      </c>
      <c r="G7" s="50" t="e">
        <f>#VALUE!</f>
        <v>#VALUE!</v>
      </c>
      <c r="H7" s="50" t="e">
        <f>#VALUE!</f>
        <v>#VALUE!</v>
      </c>
      <c r="I7" s="50" t="e">
        <f>#VALUE!</f>
        <v>#VALUE!</v>
      </c>
      <c r="J7" s="50"/>
    </row>
    <row r="8" spans="2:10" s="136" customFormat="1" ht="39.75" customHeight="1">
      <c r="B8" s="47" t="e">
        <f>#REF!</f>
        <v>#REF!</v>
      </c>
      <c r="C8" s="137" t="e">
        <f>#REF!</f>
        <v>#REF!</v>
      </c>
      <c r="D8" s="49" t="e">
        <f>#REF!</f>
        <v>#REF!</v>
      </c>
      <c r="E8" s="145" t="e">
        <f>#REF!</f>
        <v>#REF!</v>
      </c>
      <c r="F8" s="50" t="e">
        <f>#VALUE!</f>
        <v>#VALUE!</v>
      </c>
      <c r="G8" s="50" t="e">
        <f>#VALUE!</f>
        <v>#VALUE!</v>
      </c>
      <c r="H8" s="50" t="e">
        <f>#VALUE!</f>
        <v>#VALUE!</v>
      </c>
      <c r="I8" s="50" t="e">
        <f>#VALUE!</f>
        <v>#VALUE!</v>
      </c>
      <c r="J8" s="50"/>
    </row>
    <row r="9" spans="2:10" s="136" customFormat="1" ht="39.75" customHeight="1">
      <c r="B9" s="47" t="e">
        <f>#REF!</f>
        <v>#REF!</v>
      </c>
      <c r="C9" s="137" t="e">
        <f>#REF!</f>
        <v>#REF!</v>
      </c>
      <c r="D9" s="49" t="e">
        <f>#REF!</f>
        <v>#REF!</v>
      </c>
      <c r="E9" s="145" t="e">
        <f>#REF!</f>
        <v>#REF!</v>
      </c>
      <c r="F9" s="50" t="e">
        <f>#VALUE!</f>
        <v>#VALUE!</v>
      </c>
      <c r="G9" s="50" t="e">
        <f>#VALUE!</f>
        <v>#VALUE!</v>
      </c>
      <c r="H9" s="50" t="e">
        <f>#VALUE!</f>
        <v>#VALUE!</v>
      </c>
      <c r="I9" s="50" t="e">
        <f>#VALUE!</f>
        <v>#VALUE!</v>
      </c>
      <c r="J9" s="50"/>
    </row>
    <row r="10" spans="2:10" s="136" customFormat="1" ht="39.75" customHeight="1">
      <c r="B10" s="47" t="e">
        <f>#REF!</f>
        <v>#REF!</v>
      </c>
      <c r="C10" s="137" t="e">
        <f>#REF!</f>
        <v>#REF!</v>
      </c>
      <c r="D10" s="49" t="e">
        <f>#REF!</f>
        <v>#REF!</v>
      </c>
      <c r="E10" s="145" t="e">
        <f>#REF!</f>
        <v>#REF!</v>
      </c>
      <c r="F10" s="50" t="e">
        <f>#VALUE!</f>
        <v>#VALUE!</v>
      </c>
      <c r="G10" s="50" t="e">
        <f>#VALUE!</f>
        <v>#VALUE!</v>
      </c>
      <c r="H10" s="50" t="e">
        <f>#VALUE!</f>
        <v>#VALUE!</v>
      </c>
      <c r="I10" s="50" t="e">
        <f>#VALUE!</f>
        <v>#VALUE!</v>
      </c>
      <c r="J10" s="50"/>
    </row>
    <row r="11" spans="2:10" s="136" customFormat="1" ht="39.75" customHeight="1">
      <c r="B11" s="47" t="e">
        <f>#REF!</f>
        <v>#REF!</v>
      </c>
      <c r="C11" s="137" t="e">
        <f>#REF!</f>
        <v>#REF!</v>
      </c>
      <c r="D11" s="49" t="e">
        <f>#REF!</f>
        <v>#REF!</v>
      </c>
      <c r="E11" s="145" t="e">
        <f>#REF!</f>
        <v>#REF!</v>
      </c>
      <c r="F11" s="50" t="e">
        <f>#VALUE!</f>
        <v>#VALUE!</v>
      </c>
      <c r="G11" s="50" t="e">
        <f>#VALUE!</f>
        <v>#VALUE!</v>
      </c>
      <c r="H11" s="50" t="e">
        <f>#VALUE!</f>
        <v>#VALUE!</v>
      </c>
      <c r="I11" s="50" t="e">
        <f>#VALUE!</f>
        <v>#VALUE!</v>
      </c>
      <c r="J11" s="50"/>
    </row>
    <row r="12" spans="2:10" s="136" customFormat="1" ht="39.75" customHeight="1">
      <c r="B12" s="47" t="e">
        <f>#REF!</f>
        <v>#REF!</v>
      </c>
      <c r="C12" s="137" t="e">
        <f>#REF!</f>
        <v>#REF!</v>
      </c>
      <c r="D12" s="49" t="e">
        <f>#REF!</f>
        <v>#REF!</v>
      </c>
      <c r="E12" s="145" t="e">
        <f>#REF!</f>
        <v>#REF!</v>
      </c>
      <c r="F12" s="50" t="e">
        <f>#VALUE!</f>
        <v>#VALUE!</v>
      </c>
      <c r="G12" s="50" t="e">
        <f>#VALUE!</f>
        <v>#VALUE!</v>
      </c>
      <c r="H12" s="50" t="e">
        <f>#VALUE!</f>
        <v>#VALUE!</v>
      </c>
      <c r="I12" s="50" t="e">
        <f>#VALUE!</f>
        <v>#VALUE!</v>
      </c>
      <c r="J12" s="50"/>
    </row>
    <row r="13" spans="2:10" s="136" customFormat="1" ht="39.75" customHeight="1">
      <c r="B13" s="47" t="e">
        <f>#REF!</f>
        <v>#REF!</v>
      </c>
      <c r="C13" s="137" t="e">
        <f>#REF!</f>
        <v>#REF!</v>
      </c>
      <c r="D13" s="49" t="e">
        <f>#REF!</f>
        <v>#REF!</v>
      </c>
      <c r="E13" s="145" t="e">
        <f>#REF!</f>
        <v>#REF!</v>
      </c>
      <c r="F13" s="50" t="e">
        <f>#VALUE!</f>
        <v>#VALUE!</v>
      </c>
      <c r="G13" s="50" t="e">
        <f>#VALUE!</f>
        <v>#VALUE!</v>
      </c>
      <c r="H13" s="50" t="e">
        <f>#VALUE!</f>
        <v>#VALUE!</v>
      </c>
      <c r="I13" s="50" t="e">
        <f>#VALUE!</f>
        <v>#VALUE!</v>
      </c>
      <c r="J13" s="50"/>
    </row>
    <row r="14" spans="2:10" s="136" customFormat="1" ht="39.75" customHeight="1">
      <c r="B14" s="47" t="e">
        <f>#REF!</f>
        <v>#REF!</v>
      </c>
      <c r="C14" s="137" t="e">
        <f>#REF!</f>
        <v>#REF!</v>
      </c>
      <c r="D14" s="49" t="e">
        <f>#REF!</f>
        <v>#REF!</v>
      </c>
      <c r="E14" s="145" t="e">
        <f>#REF!</f>
        <v>#REF!</v>
      </c>
      <c r="F14" s="50" t="e">
        <f>#VALUE!</f>
        <v>#VALUE!</v>
      </c>
      <c r="G14" s="50" t="e">
        <f>#VALUE!</f>
        <v>#VALUE!</v>
      </c>
      <c r="H14" s="50" t="e">
        <f>#VALUE!</f>
        <v>#VALUE!</v>
      </c>
      <c r="I14" s="50" t="e">
        <f>#VALUE!</f>
        <v>#VALUE!</v>
      </c>
      <c r="J14" s="50"/>
    </row>
    <row r="15" spans="2:10" s="136" customFormat="1" ht="39.75" customHeight="1">
      <c r="B15" s="47" t="e">
        <f>#REF!</f>
        <v>#REF!</v>
      </c>
      <c r="C15" s="137" t="e">
        <f>#REF!</f>
        <v>#REF!</v>
      </c>
      <c r="D15" s="49" t="e">
        <f>#REF!</f>
        <v>#REF!</v>
      </c>
      <c r="E15" s="145" t="e">
        <f>#REF!</f>
        <v>#REF!</v>
      </c>
      <c r="F15" s="50" t="e">
        <f>#VALUE!</f>
        <v>#VALUE!</v>
      </c>
      <c r="G15" s="50" t="e">
        <f>#VALUE!</f>
        <v>#VALUE!</v>
      </c>
      <c r="H15" s="50" t="e">
        <f>#VALUE!</f>
        <v>#VALUE!</v>
      </c>
      <c r="I15" s="50" t="e">
        <f>#VALUE!</f>
        <v>#VALUE!</v>
      </c>
      <c r="J15" s="50"/>
    </row>
    <row r="16" spans="2:10" s="136" customFormat="1" ht="39.75" customHeight="1">
      <c r="B16" s="47" t="e">
        <f>#REF!</f>
        <v>#REF!</v>
      </c>
      <c r="C16" s="137" t="e">
        <f>#REF!</f>
        <v>#REF!</v>
      </c>
      <c r="D16" s="49" t="e">
        <f>#REF!</f>
        <v>#REF!</v>
      </c>
      <c r="E16" s="145" t="e">
        <f>#REF!</f>
        <v>#REF!</v>
      </c>
      <c r="F16" s="50" t="e">
        <f>#VALUE!</f>
        <v>#VALUE!</v>
      </c>
      <c r="G16" s="50" t="e">
        <f>#VALUE!</f>
        <v>#VALUE!</v>
      </c>
      <c r="H16" s="50" t="e">
        <f>#VALUE!</f>
        <v>#VALUE!</v>
      </c>
      <c r="I16" s="50" t="e">
        <f>#VALUE!</f>
        <v>#VALUE!</v>
      </c>
      <c r="J16" s="50"/>
    </row>
    <row r="17" spans="2:10" s="136" customFormat="1" ht="39.75" customHeight="1">
      <c r="B17" s="47" t="e">
        <f>#REF!</f>
        <v>#REF!</v>
      </c>
      <c r="C17" s="137" t="e">
        <f>#REF!</f>
        <v>#REF!</v>
      </c>
      <c r="D17" s="49" t="e">
        <f>#REF!</f>
        <v>#REF!</v>
      </c>
      <c r="E17" s="145" t="e">
        <f>#REF!</f>
        <v>#REF!</v>
      </c>
      <c r="F17" s="50" t="e">
        <f>#VALUE!</f>
        <v>#VALUE!</v>
      </c>
      <c r="G17" s="50" t="e">
        <f>#VALUE!</f>
        <v>#VALUE!</v>
      </c>
      <c r="H17" s="50" t="e">
        <f>#VALUE!</f>
        <v>#VALUE!</v>
      </c>
      <c r="I17" s="50" t="e">
        <f>#VALUE!</f>
        <v>#VALUE!</v>
      </c>
      <c r="J17" s="50"/>
    </row>
    <row r="18" spans="2:10" s="136" customFormat="1" ht="39.75" customHeight="1">
      <c r="B18" s="47" t="e">
        <f>#REF!</f>
        <v>#REF!</v>
      </c>
      <c r="C18" s="137" t="e">
        <f>#REF!</f>
        <v>#REF!</v>
      </c>
      <c r="D18" s="49" t="e">
        <f>#REF!</f>
        <v>#REF!</v>
      </c>
      <c r="E18" s="145" t="e">
        <f>#REF!</f>
        <v>#REF!</v>
      </c>
      <c r="F18" s="50" t="e">
        <f>#VALUE!</f>
        <v>#VALUE!</v>
      </c>
      <c r="G18" s="50" t="e">
        <f>#VALUE!</f>
        <v>#VALUE!</v>
      </c>
      <c r="H18" s="50" t="e">
        <f>#VALUE!</f>
        <v>#VALUE!</v>
      </c>
      <c r="I18" s="50" t="e">
        <f>#VALUE!</f>
        <v>#VALUE!</v>
      </c>
      <c r="J18" s="50"/>
    </row>
    <row r="19" spans="2:10" s="123" customFormat="1" ht="39.75" customHeight="1">
      <c r="B19" s="47" t="e">
        <f>#REF!</f>
        <v>#REF!</v>
      </c>
      <c r="C19" s="137" t="e">
        <f>#REF!</f>
        <v>#REF!</v>
      </c>
      <c r="D19" s="49" t="e">
        <f>#REF!</f>
        <v>#REF!</v>
      </c>
      <c r="E19" s="145" t="e">
        <f>#REF!</f>
        <v>#REF!</v>
      </c>
      <c r="F19" s="50" t="e">
        <f>#VALUE!</f>
        <v>#VALUE!</v>
      </c>
      <c r="G19" s="50" t="e">
        <f>#VALUE!</f>
        <v>#VALUE!</v>
      </c>
      <c r="H19" s="50" t="e">
        <f>#VALUE!</f>
        <v>#VALUE!</v>
      </c>
      <c r="I19" s="50" t="e">
        <f>#VALUE!</f>
        <v>#VALUE!</v>
      </c>
      <c r="J19" s="50"/>
    </row>
    <row r="20" spans="2:10" ht="39.75" customHeight="1">
      <c r="B20" s="47" t="e">
        <f>#REF!</f>
        <v>#REF!</v>
      </c>
      <c r="C20" s="137" t="e">
        <f>#REF!</f>
        <v>#REF!</v>
      </c>
      <c r="D20" s="49" t="e">
        <f>#REF!</f>
        <v>#REF!</v>
      </c>
      <c r="E20" s="145" t="e">
        <f>#REF!</f>
        <v>#REF!</v>
      </c>
      <c r="F20" s="50" t="e">
        <f>#VALUE!</f>
        <v>#VALUE!</v>
      </c>
      <c r="G20" s="50" t="e">
        <f>#VALUE!</f>
        <v>#VALUE!</v>
      </c>
      <c r="H20" s="50" t="e">
        <f>#VALUE!</f>
        <v>#VALUE!</v>
      </c>
      <c r="I20" s="50" t="e">
        <f>#VALUE!</f>
        <v>#VALUE!</v>
      </c>
      <c r="J20" s="50"/>
    </row>
    <row r="21" spans="2:10" ht="39.75" customHeight="1">
      <c r="B21" s="47" t="e">
        <f>#REF!</f>
        <v>#REF!</v>
      </c>
      <c r="C21" s="137" t="e">
        <f>#REF!</f>
        <v>#REF!</v>
      </c>
      <c r="D21" s="49" t="e">
        <f>#REF!</f>
        <v>#REF!</v>
      </c>
      <c r="E21" s="145" t="e">
        <f>#REF!</f>
        <v>#REF!</v>
      </c>
      <c r="F21" s="50" t="e">
        <f>#VALUE!</f>
        <v>#VALUE!</v>
      </c>
      <c r="G21" s="50" t="e">
        <f>#VALUE!</f>
        <v>#VALUE!</v>
      </c>
      <c r="H21" s="50" t="e">
        <f>#VALUE!</f>
        <v>#VALUE!</v>
      </c>
      <c r="I21" s="50" t="e">
        <f>#VALUE!</f>
        <v>#VALUE!</v>
      </c>
      <c r="J21" s="50"/>
    </row>
    <row r="22" spans="2:10" ht="39.75" customHeight="1">
      <c r="B22" s="47" t="e">
        <f>#REF!</f>
        <v>#REF!</v>
      </c>
      <c r="C22" s="137" t="e">
        <f>#REF!</f>
        <v>#REF!</v>
      </c>
      <c r="D22" s="49" t="e">
        <f>#REF!</f>
        <v>#REF!</v>
      </c>
      <c r="E22" s="145" t="e">
        <f>#REF!</f>
        <v>#REF!</v>
      </c>
      <c r="F22" s="50" t="e">
        <f>#VALUE!</f>
        <v>#VALUE!</v>
      </c>
      <c r="G22" s="50" t="e">
        <f>#VALUE!</f>
        <v>#VALUE!</v>
      </c>
      <c r="H22" s="50" t="e">
        <f>#VALUE!</f>
        <v>#VALUE!</v>
      </c>
      <c r="I22" s="50" t="e">
        <f>#VALUE!</f>
        <v>#VALUE!</v>
      </c>
      <c r="J22" s="50"/>
    </row>
    <row r="23" spans="2:10" ht="39.75" customHeight="1">
      <c r="B23" s="47" t="e">
        <f>#REF!</f>
        <v>#REF!</v>
      </c>
      <c r="C23" s="137" t="e">
        <f>#REF!</f>
        <v>#REF!</v>
      </c>
      <c r="D23" s="49" t="e">
        <f>#REF!</f>
        <v>#REF!</v>
      </c>
      <c r="E23" s="145" t="e">
        <f>#REF!</f>
        <v>#REF!</v>
      </c>
      <c r="F23" s="50" t="e">
        <f>#VALUE!</f>
        <v>#VALUE!</v>
      </c>
      <c r="G23" s="50" t="e">
        <f>#VALUE!</f>
        <v>#VALUE!</v>
      </c>
      <c r="H23" s="50" t="e">
        <f>#VALUE!</f>
        <v>#VALUE!</v>
      </c>
      <c r="I23" s="50" t="e">
        <f>#VALUE!</f>
        <v>#VALUE!</v>
      </c>
      <c r="J23" s="50"/>
    </row>
    <row r="24" spans="2:10" ht="39.75" customHeight="1">
      <c r="B24" s="47" t="e">
        <f>#REF!</f>
        <v>#REF!</v>
      </c>
      <c r="C24" s="137" t="e">
        <f>#REF!</f>
        <v>#REF!</v>
      </c>
      <c r="D24" s="49" t="e">
        <f>#REF!</f>
        <v>#REF!</v>
      </c>
      <c r="E24" s="145" t="e">
        <f>#REF!</f>
        <v>#REF!</v>
      </c>
      <c r="F24" s="50" t="e">
        <f>#VALUE!</f>
        <v>#VALUE!</v>
      </c>
      <c r="G24" s="50" t="e">
        <f>#VALUE!</f>
        <v>#VALUE!</v>
      </c>
      <c r="H24" s="50" t="e">
        <f>#VALUE!</f>
        <v>#VALUE!</v>
      </c>
      <c r="I24" s="50" t="e">
        <f>#VALUE!</f>
        <v>#VALUE!</v>
      </c>
      <c r="J24" s="50"/>
    </row>
    <row r="25" spans="2:10" ht="39.75" customHeight="1">
      <c r="B25" s="47" t="e">
        <f>#REF!</f>
        <v>#REF!</v>
      </c>
      <c r="C25" s="137" t="e">
        <f>#REF!</f>
        <v>#REF!</v>
      </c>
      <c r="D25" s="49" t="e">
        <f>#REF!</f>
        <v>#REF!</v>
      </c>
      <c r="E25" s="145" t="e">
        <f>#REF!</f>
        <v>#REF!</v>
      </c>
      <c r="F25" s="50" t="e">
        <f>#VALUE!</f>
        <v>#VALUE!</v>
      </c>
      <c r="G25" s="50" t="e">
        <f>#VALUE!</f>
        <v>#VALUE!</v>
      </c>
      <c r="H25" s="50" t="e">
        <f>#VALUE!</f>
        <v>#VALUE!</v>
      </c>
      <c r="I25" s="50" t="e">
        <f>#VALUE!</f>
        <v>#VALUE!</v>
      </c>
      <c r="J25" s="50"/>
    </row>
    <row r="26" spans="2:10" ht="39.75" customHeight="1">
      <c r="B26" s="47" t="e">
        <f>#REF!</f>
        <v>#REF!</v>
      </c>
      <c r="C26" s="137" t="e">
        <f>#REF!</f>
        <v>#REF!</v>
      </c>
      <c r="D26" s="49" t="e">
        <f>#REF!</f>
        <v>#REF!</v>
      </c>
      <c r="E26" s="145" t="e">
        <f>#REF!</f>
        <v>#REF!</v>
      </c>
      <c r="F26" s="50" t="e">
        <f>#VALUE!</f>
        <v>#VALUE!</v>
      </c>
      <c r="G26" s="50" t="e">
        <f>#VALUE!</f>
        <v>#VALUE!</v>
      </c>
      <c r="H26" s="50" t="e">
        <f>#VALUE!</f>
        <v>#VALUE!</v>
      </c>
      <c r="I26" s="50" t="e">
        <f>#VALUE!</f>
        <v>#VALUE!</v>
      </c>
      <c r="J26" s="50"/>
    </row>
    <row r="27" spans="2:10" ht="39.75" customHeight="1">
      <c r="B27" s="47" t="e">
        <f>#REF!</f>
        <v>#REF!</v>
      </c>
      <c r="C27" s="137" t="e">
        <f>#REF!</f>
        <v>#REF!</v>
      </c>
      <c r="D27" s="49" t="e">
        <f>#REF!</f>
        <v>#REF!</v>
      </c>
      <c r="E27" s="145" t="e">
        <f>#REF!</f>
        <v>#REF!</v>
      </c>
      <c r="F27" s="50" t="e">
        <f>#VALUE!</f>
        <v>#VALUE!</v>
      </c>
      <c r="G27" s="50" t="e">
        <f>#VALUE!</f>
        <v>#VALUE!</v>
      </c>
      <c r="H27" s="50" t="e">
        <f>#VALUE!</f>
        <v>#VALUE!</v>
      </c>
      <c r="I27" s="50" t="e">
        <f>#VALUE!</f>
        <v>#VALUE!</v>
      </c>
      <c r="J27" s="50"/>
    </row>
    <row r="28" spans="2:10" ht="39.75" customHeight="1">
      <c r="B28" s="47" t="e">
        <f>#REF!</f>
        <v>#REF!</v>
      </c>
      <c r="C28" s="137" t="e">
        <f>#REF!</f>
        <v>#REF!</v>
      </c>
      <c r="D28" s="49" t="e">
        <f>#REF!</f>
        <v>#REF!</v>
      </c>
      <c r="E28" s="145" t="e">
        <f>#REF!</f>
        <v>#REF!</v>
      </c>
      <c r="F28" s="50" t="e">
        <f>#VALUE!</f>
        <v>#VALUE!</v>
      </c>
      <c r="G28" s="50" t="e">
        <f>#VALUE!</f>
        <v>#VALUE!</v>
      </c>
      <c r="H28" s="50" t="e">
        <f>#VALUE!</f>
        <v>#VALUE!</v>
      </c>
      <c r="I28" s="50" t="e">
        <f>#VALUE!</f>
        <v>#VALUE!</v>
      </c>
      <c r="J28" s="50"/>
    </row>
    <row r="29" spans="2:10" ht="39.75" customHeight="1">
      <c r="B29" s="47" t="e">
        <f>#REF!</f>
        <v>#REF!</v>
      </c>
      <c r="C29" s="137" t="e">
        <f>#REF!</f>
        <v>#REF!</v>
      </c>
      <c r="D29" s="49" t="e">
        <f>#REF!</f>
        <v>#REF!</v>
      </c>
      <c r="E29" s="145" t="e">
        <f>#REF!</f>
        <v>#REF!</v>
      </c>
      <c r="F29" s="50" t="e">
        <f>#VALUE!</f>
        <v>#VALUE!</v>
      </c>
      <c r="G29" s="50" t="e">
        <f>#VALUE!</f>
        <v>#VALUE!</v>
      </c>
      <c r="H29" s="50" t="e">
        <f>#VALUE!</f>
        <v>#VALUE!</v>
      </c>
      <c r="I29" s="50" t="e">
        <f>#VALUE!</f>
        <v>#VALUE!</v>
      </c>
      <c r="J29" s="50"/>
    </row>
    <row r="30" spans="2:10" ht="39.75" customHeight="1">
      <c r="B30" s="47" t="e">
        <f>#REF!</f>
        <v>#REF!</v>
      </c>
      <c r="C30" s="137" t="e">
        <f>#REF!</f>
        <v>#REF!</v>
      </c>
      <c r="D30" s="49" t="e">
        <f>#REF!</f>
        <v>#REF!</v>
      </c>
      <c r="E30" s="145" t="e">
        <f>#REF!</f>
        <v>#REF!</v>
      </c>
      <c r="F30" s="50" t="e">
        <f>#VALUE!</f>
        <v>#VALUE!</v>
      </c>
      <c r="G30" s="50" t="e">
        <f>#VALUE!</f>
        <v>#VALUE!</v>
      </c>
      <c r="H30" s="50" t="e">
        <f>#VALUE!</f>
        <v>#VALUE!</v>
      </c>
      <c r="I30" s="50" t="e">
        <f>#VALUE!</f>
        <v>#VALUE!</v>
      </c>
      <c r="J30" s="50"/>
    </row>
    <row r="31" spans="2:10" ht="39.75" customHeight="1">
      <c r="B31" s="47" t="e">
        <f>#REF!</f>
        <v>#REF!</v>
      </c>
      <c r="C31" s="137" t="e">
        <f>#REF!</f>
        <v>#REF!</v>
      </c>
      <c r="D31" s="49" t="e">
        <f>#REF!</f>
        <v>#REF!</v>
      </c>
      <c r="E31" s="145" t="e">
        <f>#REF!</f>
        <v>#REF!</v>
      </c>
      <c r="F31" s="50" t="e">
        <f>#VALUE!</f>
        <v>#VALUE!</v>
      </c>
      <c r="G31" s="50" t="e">
        <f>#VALUE!</f>
        <v>#VALUE!</v>
      </c>
      <c r="H31" s="50" t="e">
        <f>#VALUE!</f>
        <v>#VALUE!</v>
      </c>
      <c r="I31" s="50" t="e">
        <f>#VALUE!</f>
        <v>#VALUE!</v>
      </c>
      <c r="J31" s="50"/>
    </row>
    <row r="32" spans="2:10" ht="39.75" customHeight="1">
      <c r="B32" s="47" t="e">
        <f>#REF!</f>
        <v>#REF!</v>
      </c>
      <c r="C32" s="137" t="e">
        <f>#REF!</f>
        <v>#REF!</v>
      </c>
      <c r="D32" s="49" t="e">
        <f>#REF!</f>
        <v>#REF!</v>
      </c>
      <c r="E32" s="145" t="e">
        <f>#REF!</f>
        <v>#REF!</v>
      </c>
      <c r="F32" s="50" t="e">
        <f>#VALUE!</f>
        <v>#VALUE!</v>
      </c>
      <c r="G32" s="50" t="e">
        <f>#VALUE!</f>
        <v>#VALUE!</v>
      </c>
      <c r="H32" s="50" t="e">
        <f>#VALUE!</f>
        <v>#VALUE!</v>
      </c>
      <c r="I32" s="50" t="e">
        <f>#VALUE!</f>
        <v>#VALUE!</v>
      </c>
      <c r="J32" s="50"/>
    </row>
    <row r="33" spans="2:10" ht="39.75" customHeight="1">
      <c r="B33" s="47" t="e">
        <f>#REF!</f>
        <v>#REF!</v>
      </c>
      <c r="C33" s="137" t="e">
        <f>#REF!</f>
        <v>#REF!</v>
      </c>
      <c r="D33" s="49" t="e">
        <f>#REF!</f>
        <v>#REF!</v>
      </c>
      <c r="E33" s="145" t="e">
        <f>#REF!</f>
        <v>#REF!</v>
      </c>
      <c r="F33" s="50" t="e">
        <f>#VALUE!</f>
        <v>#VALUE!</v>
      </c>
      <c r="G33" s="50" t="e">
        <f>#VALUE!</f>
        <v>#VALUE!</v>
      </c>
      <c r="H33" s="50" t="e">
        <f>#VALUE!</f>
        <v>#VALUE!</v>
      </c>
      <c r="I33" s="50" t="e">
        <f>#VALUE!</f>
        <v>#VALUE!</v>
      </c>
      <c r="J33" s="50"/>
    </row>
    <row r="34" spans="2:10" ht="39.75" customHeight="1">
      <c r="B34" s="47" t="e">
        <f>#REF!</f>
        <v>#REF!</v>
      </c>
      <c r="C34" s="137" t="e">
        <f>#REF!</f>
        <v>#REF!</v>
      </c>
      <c r="D34" s="49" t="e">
        <f>#REF!</f>
        <v>#REF!</v>
      </c>
      <c r="E34" s="145" t="e">
        <f>#REF!</f>
        <v>#REF!</v>
      </c>
      <c r="F34" s="50" t="e">
        <f>#VALUE!</f>
        <v>#VALUE!</v>
      </c>
      <c r="G34" s="50" t="e">
        <f>#VALUE!</f>
        <v>#VALUE!</v>
      </c>
      <c r="H34" s="50" t="e">
        <f>#VALUE!</f>
        <v>#VALUE!</v>
      </c>
      <c r="I34" s="50" t="e">
        <f>#VALUE!</f>
        <v>#VALUE!</v>
      </c>
      <c r="J34" s="50"/>
    </row>
    <row r="35" spans="2:10" ht="39.75" customHeight="1">
      <c r="B35" s="47" t="e">
        <f>#REF!</f>
        <v>#REF!</v>
      </c>
      <c r="C35" s="137" t="e">
        <f>#REF!</f>
        <v>#REF!</v>
      </c>
      <c r="D35" s="49" t="e">
        <f>#REF!</f>
        <v>#REF!</v>
      </c>
      <c r="E35" s="145" t="e">
        <f>#REF!</f>
        <v>#REF!</v>
      </c>
      <c r="F35" s="50" t="e">
        <f>#VALUE!</f>
        <v>#VALUE!</v>
      </c>
      <c r="G35" s="50" t="e">
        <f>#VALUE!</f>
        <v>#VALUE!</v>
      </c>
      <c r="H35" s="50" t="e">
        <f>#VALUE!</f>
        <v>#VALUE!</v>
      </c>
      <c r="I35" s="50" t="e">
        <f>#VALUE!</f>
        <v>#VALUE!</v>
      </c>
      <c r="J35" s="50"/>
    </row>
    <row r="36" spans="2:10" ht="39.75" customHeight="1">
      <c r="B36" s="47" t="e">
        <f>#REF!</f>
        <v>#REF!</v>
      </c>
      <c r="C36" s="137" t="e">
        <f>#REF!</f>
        <v>#REF!</v>
      </c>
      <c r="D36" s="49" t="e">
        <f>#REF!</f>
        <v>#REF!</v>
      </c>
      <c r="E36" s="145" t="e">
        <f>#REF!</f>
        <v>#REF!</v>
      </c>
      <c r="F36" s="50" t="e">
        <f>#VALUE!</f>
        <v>#VALUE!</v>
      </c>
      <c r="G36" s="50" t="e">
        <f>#VALUE!</f>
        <v>#VALUE!</v>
      </c>
      <c r="H36" s="50" t="e">
        <f>#VALUE!</f>
        <v>#VALUE!</v>
      </c>
      <c r="I36" s="50" t="e">
        <f>#VALUE!</f>
        <v>#VALUE!</v>
      </c>
      <c r="J36" s="50"/>
    </row>
    <row r="37" spans="2:10" ht="39.75" customHeight="1">
      <c r="B37" s="47" t="e">
        <f>#REF!</f>
        <v>#REF!</v>
      </c>
      <c r="C37" s="137" t="e">
        <f>#REF!</f>
        <v>#REF!</v>
      </c>
      <c r="D37" s="49" t="e">
        <f>#REF!</f>
        <v>#REF!</v>
      </c>
      <c r="E37" s="145" t="e">
        <f>#REF!</f>
        <v>#REF!</v>
      </c>
      <c r="F37" s="50" t="e">
        <f>#VALUE!</f>
        <v>#VALUE!</v>
      </c>
      <c r="G37" s="50" t="e">
        <f>#VALUE!</f>
        <v>#VALUE!</v>
      </c>
      <c r="H37" s="50" t="e">
        <f>#VALUE!</f>
        <v>#VALUE!</v>
      </c>
      <c r="I37" s="50" t="e">
        <f>#VALUE!</f>
        <v>#VALUE!</v>
      </c>
      <c r="J37" s="50"/>
    </row>
    <row r="38" spans="2:10" ht="39.75" customHeight="1">
      <c r="B38" s="47" t="e">
        <f>#REF!</f>
        <v>#REF!</v>
      </c>
      <c r="C38" s="137" t="e">
        <f>#REF!</f>
        <v>#REF!</v>
      </c>
      <c r="D38" s="49" t="e">
        <f>#REF!</f>
        <v>#REF!</v>
      </c>
      <c r="E38" s="145" t="e">
        <f>#REF!</f>
        <v>#REF!</v>
      </c>
      <c r="F38" s="50" t="e">
        <f>#VALUE!</f>
        <v>#VALUE!</v>
      </c>
      <c r="G38" s="50" t="e">
        <f>#VALUE!</f>
        <v>#VALUE!</v>
      </c>
      <c r="H38" s="50" t="e">
        <f>#VALUE!</f>
        <v>#VALUE!</v>
      </c>
      <c r="I38" s="50" t="e">
        <f>#VALUE!</f>
        <v>#VALUE!</v>
      </c>
      <c r="J38" s="50"/>
    </row>
    <row r="39" spans="2:10" ht="39.75" customHeight="1">
      <c r="B39" s="47" t="e">
        <f>#REF!</f>
        <v>#REF!</v>
      </c>
      <c r="C39" s="137" t="e">
        <f>#REF!</f>
        <v>#REF!</v>
      </c>
      <c r="D39" s="49" t="e">
        <f>#REF!</f>
        <v>#REF!</v>
      </c>
      <c r="E39" s="145" t="e">
        <f>#REF!</f>
        <v>#REF!</v>
      </c>
      <c r="F39" s="50" t="e">
        <f>#VALUE!</f>
        <v>#VALUE!</v>
      </c>
      <c r="G39" s="50" t="e">
        <f>#VALUE!</f>
        <v>#VALUE!</v>
      </c>
      <c r="H39" s="50" t="e">
        <f>#VALUE!</f>
        <v>#VALUE!</v>
      </c>
      <c r="I39" s="50" t="e">
        <f>#VALUE!</f>
        <v>#VALUE!</v>
      </c>
      <c r="J39" s="50"/>
    </row>
    <row r="40" spans="2:10" ht="39.75" customHeight="1">
      <c r="B40" s="47" t="e">
        <f>#REF!</f>
        <v>#REF!</v>
      </c>
      <c r="C40" s="137" t="e">
        <f>#REF!</f>
        <v>#REF!</v>
      </c>
      <c r="D40" s="49" t="e">
        <f>#REF!</f>
        <v>#REF!</v>
      </c>
      <c r="E40" s="145" t="e">
        <f>#REF!</f>
        <v>#REF!</v>
      </c>
      <c r="F40" s="50" t="e">
        <f>#VALUE!</f>
        <v>#VALUE!</v>
      </c>
      <c r="G40" s="50" t="e">
        <f>#VALUE!</f>
        <v>#VALUE!</v>
      </c>
      <c r="H40" s="50" t="e">
        <f>#VALUE!</f>
        <v>#VALUE!</v>
      </c>
      <c r="I40" s="50" t="e">
        <f>#VALUE!</f>
        <v>#VALUE!</v>
      </c>
      <c r="J40" s="50"/>
    </row>
    <row r="41" spans="2:10" ht="39.75" customHeight="1">
      <c r="B41" s="47" t="e">
        <f>#REF!</f>
        <v>#REF!</v>
      </c>
      <c r="C41" s="137" t="e">
        <f>#REF!</f>
        <v>#REF!</v>
      </c>
      <c r="D41" s="49" t="e">
        <f>#REF!</f>
        <v>#REF!</v>
      </c>
      <c r="E41" s="145" t="e">
        <f>#REF!</f>
        <v>#REF!</v>
      </c>
      <c r="F41" s="50" t="e">
        <f>#VALUE!</f>
        <v>#VALUE!</v>
      </c>
      <c r="G41" s="50" t="e">
        <f>#VALUE!</f>
        <v>#VALUE!</v>
      </c>
      <c r="H41" s="50" t="e">
        <f>#VALUE!</f>
        <v>#VALUE!</v>
      </c>
      <c r="I41" s="50" t="e">
        <f>#VALUE!</f>
        <v>#VALUE!</v>
      </c>
      <c r="J41" s="50"/>
    </row>
    <row r="42" spans="2:10" ht="39.75" customHeight="1">
      <c r="B42" s="47" t="e">
        <f>#REF!</f>
        <v>#REF!</v>
      </c>
      <c r="C42" s="137" t="e">
        <f>#REF!</f>
        <v>#REF!</v>
      </c>
      <c r="D42" s="49" t="e">
        <f>#REF!</f>
        <v>#REF!</v>
      </c>
      <c r="E42" s="145" t="e">
        <f>#REF!</f>
        <v>#REF!</v>
      </c>
      <c r="F42" s="50" t="e">
        <f>#VALUE!</f>
        <v>#VALUE!</v>
      </c>
      <c r="G42" s="50" t="e">
        <f>#VALUE!</f>
        <v>#VALUE!</v>
      </c>
      <c r="H42" s="50" t="e">
        <f>#VALUE!</f>
        <v>#VALUE!</v>
      </c>
      <c r="I42" s="50" t="e">
        <f>#VALUE!</f>
        <v>#VALUE!</v>
      </c>
      <c r="J42" s="50"/>
    </row>
    <row r="43" spans="2:10" ht="39.75" customHeight="1">
      <c r="B43" s="47" t="e">
        <f>#REF!</f>
        <v>#REF!</v>
      </c>
      <c r="C43" s="137" t="e">
        <f>#REF!</f>
        <v>#REF!</v>
      </c>
      <c r="D43" s="49" t="e">
        <f>#REF!</f>
        <v>#REF!</v>
      </c>
      <c r="E43" s="145" t="e">
        <f>#REF!</f>
        <v>#REF!</v>
      </c>
      <c r="F43" s="50" t="e">
        <f>#VALUE!</f>
        <v>#VALUE!</v>
      </c>
      <c r="G43" s="50" t="e">
        <f>#VALUE!</f>
        <v>#VALUE!</v>
      </c>
      <c r="H43" s="50" t="e">
        <f>#VALUE!</f>
        <v>#VALUE!</v>
      </c>
      <c r="I43" s="50" t="e">
        <f>#VALUE!</f>
        <v>#VALUE!</v>
      </c>
      <c r="J43" s="50"/>
    </row>
    <row r="44" spans="2:10" ht="39.75" customHeight="1">
      <c r="B44" s="47" t="e">
        <f>#REF!</f>
        <v>#REF!</v>
      </c>
      <c r="C44" s="137" t="e">
        <f>#REF!</f>
        <v>#REF!</v>
      </c>
      <c r="D44" s="49" t="e">
        <f>#REF!</f>
        <v>#REF!</v>
      </c>
      <c r="E44" s="145" t="e">
        <f>#REF!</f>
        <v>#REF!</v>
      </c>
      <c r="F44" s="50" t="e">
        <f>#VALUE!</f>
        <v>#VALUE!</v>
      </c>
      <c r="G44" s="50" t="e">
        <f>#VALUE!</f>
        <v>#VALUE!</v>
      </c>
      <c r="H44" s="50" t="e">
        <f>#VALUE!</f>
        <v>#VALUE!</v>
      </c>
      <c r="I44" s="50" t="e">
        <f>#VALUE!</f>
        <v>#VALUE!</v>
      </c>
      <c r="J44" s="50"/>
    </row>
    <row r="45" spans="2:10" ht="39.75" customHeight="1">
      <c r="B45" s="47" t="e">
        <f>#REF!</f>
        <v>#REF!</v>
      </c>
      <c r="C45" s="137" t="e">
        <f>#REF!</f>
        <v>#REF!</v>
      </c>
      <c r="D45" s="49" t="e">
        <f>#REF!</f>
        <v>#REF!</v>
      </c>
      <c r="E45" s="145" t="e">
        <f>#REF!</f>
        <v>#REF!</v>
      </c>
      <c r="F45" s="50" t="e">
        <f>#VALUE!</f>
        <v>#VALUE!</v>
      </c>
      <c r="G45" s="50" t="e">
        <f>#VALUE!</f>
        <v>#VALUE!</v>
      </c>
      <c r="H45" s="50" t="e">
        <f>#VALUE!</f>
        <v>#VALUE!</v>
      </c>
      <c r="I45" s="50" t="e">
        <f>#VALUE!</f>
        <v>#VALUE!</v>
      </c>
      <c r="J45" s="50"/>
    </row>
    <row r="46" spans="2:10" ht="39.75" customHeight="1">
      <c r="B46" s="47" t="e">
        <f>#REF!</f>
        <v>#REF!</v>
      </c>
      <c r="C46" s="137" t="e">
        <f>#REF!</f>
        <v>#REF!</v>
      </c>
      <c r="D46" s="49" t="e">
        <f>#REF!</f>
        <v>#REF!</v>
      </c>
      <c r="E46" s="145" t="e">
        <f>#REF!</f>
        <v>#REF!</v>
      </c>
      <c r="F46" s="50" t="e">
        <f>#VALUE!</f>
        <v>#VALUE!</v>
      </c>
      <c r="G46" s="50" t="e">
        <f>#VALUE!</f>
        <v>#VALUE!</v>
      </c>
      <c r="H46" s="50" t="e">
        <f>#VALUE!</f>
        <v>#VALUE!</v>
      </c>
      <c r="I46" s="50" t="e">
        <f>#VALUE!</f>
        <v>#VALUE!</v>
      </c>
      <c r="J46" s="50"/>
    </row>
    <row r="47" spans="2:10" ht="39.75" customHeight="1">
      <c r="B47" s="47" t="e">
        <f>#REF!</f>
        <v>#REF!</v>
      </c>
      <c r="C47" s="137" t="e">
        <f>#REF!</f>
        <v>#REF!</v>
      </c>
      <c r="D47" s="49" t="e">
        <f>#REF!</f>
        <v>#REF!</v>
      </c>
      <c r="E47" s="145" t="e">
        <f>#REF!</f>
        <v>#REF!</v>
      </c>
      <c r="F47" s="50" t="e">
        <f>#VALUE!</f>
        <v>#VALUE!</v>
      </c>
      <c r="G47" s="50" t="e">
        <f>#VALUE!</f>
        <v>#VALUE!</v>
      </c>
      <c r="H47" s="50" t="e">
        <f>#VALUE!</f>
        <v>#VALUE!</v>
      </c>
      <c r="I47" s="50" t="e">
        <f>#VALUE!</f>
        <v>#VALUE!</v>
      </c>
      <c r="J47" s="50"/>
    </row>
    <row r="48" spans="2:10" ht="39.75" customHeight="1">
      <c r="B48" s="47" t="e">
        <f>#REF!</f>
        <v>#REF!</v>
      </c>
      <c r="C48" s="137" t="e">
        <f>#REF!</f>
        <v>#REF!</v>
      </c>
      <c r="D48" s="49" t="e">
        <f>#REF!</f>
        <v>#REF!</v>
      </c>
      <c r="E48" s="145" t="e">
        <f>#REF!</f>
        <v>#REF!</v>
      </c>
      <c r="F48" s="50" t="e">
        <f>#VALUE!</f>
        <v>#VALUE!</v>
      </c>
      <c r="G48" s="50" t="e">
        <f>#VALUE!</f>
        <v>#VALUE!</v>
      </c>
      <c r="H48" s="50" t="e">
        <f>#VALUE!</f>
        <v>#VALUE!</v>
      </c>
      <c r="I48" s="50" t="e">
        <f>#VALUE!</f>
        <v>#VALUE!</v>
      </c>
      <c r="J48" s="50"/>
    </row>
    <row r="49" spans="2:10" ht="39.75" customHeight="1">
      <c r="B49" s="47" t="e">
        <f>#REF!</f>
        <v>#REF!</v>
      </c>
      <c r="C49" s="137" t="e">
        <f>#REF!</f>
        <v>#REF!</v>
      </c>
      <c r="D49" s="49" t="e">
        <f>#REF!</f>
        <v>#REF!</v>
      </c>
      <c r="E49" s="145" t="e">
        <f>#REF!</f>
        <v>#REF!</v>
      </c>
      <c r="F49" s="50" t="e">
        <f>#VALUE!</f>
        <v>#VALUE!</v>
      </c>
      <c r="G49" s="50" t="e">
        <f>#VALUE!</f>
        <v>#VALUE!</v>
      </c>
      <c r="H49" s="50" t="e">
        <f>#VALUE!</f>
        <v>#VALUE!</v>
      </c>
      <c r="I49" s="50" t="e">
        <f>#VALUE!</f>
        <v>#VALUE!</v>
      </c>
      <c r="J49" s="50"/>
    </row>
    <row r="50" spans="2:10" ht="39.75" customHeight="1">
      <c r="B50" s="47" t="e">
        <f>#REF!</f>
        <v>#REF!</v>
      </c>
      <c r="C50" s="137" t="e">
        <f>#REF!</f>
        <v>#REF!</v>
      </c>
      <c r="D50" s="49" t="e">
        <f>#REF!</f>
        <v>#REF!</v>
      </c>
      <c r="E50" s="145" t="e">
        <f>#REF!</f>
        <v>#REF!</v>
      </c>
      <c r="F50" s="50" t="e">
        <f>#VALUE!</f>
        <v>#VALUE!</v>
      </c>
      <c r="G50" s="50" t="e">
        <f>#VALUE!</f>
        <v>#VALUE!</v>
      </c>
      <c r="H50" s="50" t="e">
        <f>#VALUE!</f>
        <v>#VALUE!</v>
      </c>
      <c r="I50" s="50" t="e">
        <f>#VALUE!</f>
        <v>#VALUE!</v>
      </c>
      <c r="J50" s="50"/>
    </row>
    <row r="51" spans="2:10" ht="39.75" customHeight="1">
      <c r="B51" s="47" t="e">
        <f>#REF!</f>
        <v>#REF!</v>
      </c>
      <c r="C51" s="137" t="e">
        <f>#REF!</f>
        <v>#REF!</v>
      </c>
      <c r="D51" s="49" t="e">
        <f>#REF!</f>
        <v>#REF!</v>
      </c>
      <c r="E51" s="145" t="e">
        <f>#REF!</f>
        <v>#REF!</v>
      </c>
      <c r="F51" s="50" t="e">
        <f>#VALUE!</f>
        <v>#VALUE!</v>
      </c>
      <c r="G51" s="50" t="e">
        <f>#VALUE!</f>
        <v>#VALUE!</v>
      </c>
      <c r="H51" s="50" t="e">
        <f>#VALUE!</f>
        <v>#VALUE!</v>
      </c>
      <c r="I51" s="50" t="e">
        <f>#VALUE!</f>
        <v>#VALUE!</v>
      </c>
      <c r="J51" s="50"/>
    </row>
    <row r="52" spans="2:10" ht="39.75" customHeight="1">
      <c r="B52" s="47" t="e">
        <f>#REF!</f>
        <v>#REF!</v>
      </c>
      <c r="C52" s="137" t="e">
        <f>#REF!</f>
        <v>#REF!</v>
      </c>
      <c r="D52" s="49" t="e">
        <f>#REF!</f>
        <v>#REF!</v>
      </c>
      <c r="E52" s="145" t="e">
        <f>#REF!</f>
        <v>#REF!</v>
      </c>
      <c r="F52" s="50" t="e">
        <f>#VALUE!</f>
        <v>#VALUE!</v>
      </c>
      <c r="G52" s="50" t="e">
        <f>#VALUE!</f>
        <v>#VALUE!</v>
      </c>
      <c r="H52" s="50" t="e">
        <f>#VALUE!</f>
        <v>#VALUE!</v>
      </c>
      <c r="I52" s="50" t="e">
        <f>#VALUE!</f>
        <v>#VALUE!</v>
      </c>
      <c r="J52" s="50"/>
    </row>
    <row r="53" spans="2:10" ht="39.75" customHeight="1">
      <c r="B53" s="47" t="e">
        <f>#REF!</f>
        <v>#REF!</v>
      </c>
      <c r="C53" s="137" t="e">
        <f>#REF!</f>
        <v>#REF!</v>
      </c>
      <c r="D53" s="49" t="e">
        <f>#REF!</f>
        <v>#REF!</v>
      </c>
      <c r="E53" s="145" t="e">
        <f>#REF!</f>
        <v>#REF!</v>
      </c>
      <c r="F53" s="50" t="e">
        <f>#VALUE!</f>
        <v>#VALUE!</v>
      </c>
      <c r="G53" s="50" t="e">
        <f>#VALUE!</f>
        <v>#VALUE!</v>
      </c>
      <c r="H53" s="50" t="e">
        <f>#VALUE!</f>
        <v>#VALUE!</v>
      </c>
      <c r="I53" s="50" t="e">
        <f>#VALUE!</f>
        <v>#VALUE!</v>
      </c>
      <c r="J53" s="50"/>
    </row>
    <row r="54" spans="2:10" ht="39.75" customHeight="1">
      <c r="B54" s="47" t="e">
        <f>#REF!</f>
        <v>#REF!</v>
      </c>
      <c r="C54" s="137" t="e">
        <f>#REF!</f>
        <v>#REF!</v>
      </c>
      <c r="D54" s="49" t="e">
        <f>#REF!</f>
        <v>#REF!</v>
      </c>
      <c r="E54" s="145" t="e">
        <f>#REF!</f>
        <v>#REF!</v>
      </c>
      <c r="F54" s="50" t="e">
        <f>#VALUE!</f>
        <v>#VALUE!</v>
      </c>
      <c r="G54" s="50" t="e">
        <f>#VALUE!</f>
        <v>#VALUE!</v>
      </c>
      <c r="H54" s="50" t="e">
        <f>#VALUE!</f>
        <v>#VALUE!</v>
      </c>
      <c r="I54" s="50" t="e">
        <f>#VALUE!</f>
        <v>#VALUE!</v>
      </c>
      <c r="J54" s="50"/>
    </row>
    <row r="55" spans="2:10" ht="39.75" customHeight="1">
      <c r="B55" s="47" t="e">
        <f>#REF!</f>
        <v>#REF!</v>
      </c>
      <c r="C55" s="137" t="e">
        <f>#REF!</f>
        <v>#REF!</v>
      </c>
      <c r="D55" s="49" t="e">
        <f>#REF!</f>
        <v>#REF!</v>
      </c>
      <c r="E55" s="145" t="e">
        <f>#REF!</f>
        <v>#REF!</v>
      </c>
      <c r="F55" s="50" t="e">
        <f>#VALUE!</f>
        <v>#VALUE!</v>
      </c>
      <c r="G55" s="50" t="e">
        <f>#VALUE!</f>
        <v>#VALUE!</v>
      </c>
      <c r="H55" s="50" t="e">
        <f>#VALUE!</f>
        <v>#VALUE!</v>
      </c>
      <c r="I55" s="50" t="e">
        <f>#VALUE!</f>
        <v>#VALUE!</v>
      </c>
      <c r="J55" s="50"/>
    </row>
    <row r="56" spans="2:10" ht="39.75" customHeight="1">
      <c r="B56" s="47" t="e">
        <f>#REF!</f>
        <v>#REF!</v>
      </c>
      <c r="C56" s="137" t="e">
        <f>#REF!</f>
        <v>#REF!</v>
      </c>
      <c r="D56" s="49" t="e">
        <f>#REF!</f>
        <v>#REF!</v>
      </c>
      <c r="E56" s="145" t="e">
        <f>#REF!</f>
        <v>#REF!</v>
      </c>
      <c r="F56" s="50" t="e">
        <f>#VALUE!</f>
        <v>#VALUE!</v>
      </c>
      <c r="G56" s="50" t="e">
        <f>#VALUE!</f>
        <v>#VALUE!</v>
      </c>
      <c r="H56" s="50" t="e">
        <f>#VALUE!</f>
        <v>#VALUE!</v>
      </c>
      <c r="I56" s="50" t="e">
        <f>#VALUE!</f>
        <v>#VALUE!</v>
      </c>
      <c r="J56" s="50"/>
    </row>
    <row r="57" spans="2:10" ht="39.75" customHeight="1">
      <c r="B57" s="47" t="e">
        <f>#REF!</f>
        <v>#REF!</v>
      </c>
      <c r="C57" s="137" t="e">
        <f>#REF!</f>
        <v>#REF!</v>
      </c>
      <c r="D57" s="49" t="e">
        <f>#REF!</f>
        <v>#REF!</v>
      </c>
      <c r="E57" s="145" t="e">
        <f>#REF!</f>
        <v>#REF!</v>
      </c>
      <c r="F57" s="50" t="e">
        <f>#VALUE!</f>
        <v>#VALUE!</v>
      </c>
      <c r="G57" s="50" t="e">
        <f>#VALUE!</f>
        <v>#VALUE!</v>
      </c>
      <c r="H57" s="50" t="e">
        <f>#VALUE!</f>
        <v>#VALUE!</v>
      </c>
      <c r="I57" s="50" t="e">
        <f>#VALUE!</f>
        <v>#VALUE!</v>
      </c>
      <c r="J57" s="50"/>
    </row>
    <row r="58" spans="2:10" ht="39.75" customHeight="1">
      <c r="B58" s="47" t="e">
        <f>#REF!</f>
        <v>#REF!</v>
      </c>
      <c r="C58" s="137" t="e">
        <f>#REF!</f>
        <v>#REF!</v>
      </c>
      <c r="D58" s="49" t="e">
        <f>#REF!</f>
        <v>#REF!</v>
      </c>
      <c r="E58" s="145" t="e">
        <f>#REF!</f>
        <v>#REF!</v>
      </c>
      <c r="F58" s="50" t="e">
        <f>#VALUE!</f>
        <v>#VALUE!</v>
      </c>
      <c r="G58" s="50" t="e">
        <f>#VALUE!</f>
        <v>#VALUE!</v>
      </c>
      <c r="H58" s="50" t="e">
        <f>#VALUE!</f>
        <v>#VALUE!</v>
      </c>
      <c r="I58" s="50" t="e">
        <f>#VALUE!</f>
        <v>#VALUE!</v>
      </c>
      <c r="J58" s="50"/>
    </row>
    <row r="59" spans="2:10" ht="39.75" customHeight="1">
      <c r="B59" s="47" t="e">
        <f>#REF!</f>
        <v>#REF!</v>
      </c>
      <c r="C59" s="137" t="e">
        <f>#REF!</f>
        <v>#REF!</v>
      </c>
      <c r="D59" s="49" t="e">
        <f>#REF!</f>
        <v>#REF!</v>
      </c>
      <c r="E59" s="145" t="e">
        <f>#REF!</f>
        <v>#REF!</v>
      </c>
      <c r="F59" s="50" t="e">
        <f>#VALUE!</f>
        <v>#VALUE!</v>
      </c>
      <c r="G59" s="50" t="e">
        <f>#VALUE!</f>
        <v>#VALUE!</v>
      </c>
      <c r="H59" s="50" t="e">
        <f>#VALUE!</f>
        <v>#VALUE!</v>
      </c>
      <c r="I59" s="50" t="e">
        <f>#VALUE!</f>
        <v>#VALUE!</v>
      </c>
      <c r="J59" s="50"/>
    </row>
    <row r="60" spans="2:10" ht="39.75" customHeight="1">
      <c r="B60" s="47" t="e">
        <f>#REF!</f>
        <v>#REF!</v>
      </c>
      <c r="C60" s="137" t="e">
        <f>#REF!</f>
        <v>#REF!</v>
      </c>
      <c r="D60" s="49" t="e">
        <f>#REF!</f>
        <v>#REF!</v>
      </c>
      <c r="E60" s="145" t="e">
        <f>#REF!</f>
        <v>#REF!</v>
      </c>
      <c r="F60" s="50" t="e">
        <f>#VALUE!</f>
        <v>#VALUE!</v>
      </c>
      <c r="G60" s="50" t="e">
        <f>#VALUE!</f>
        <v>#VALUE!</v>
      </c>
      <c r="H60" s="50" t="e">
        <f>#VALUE!</f>
        <v>#VALUE!</v>
      </c>
      <c r="I60" s="50" t="e">
        <f>#VALUE!</f>
        <v>#VALUE!</v>
      </c>
      <c r="J60" s="50"/>
    </row>
    <row r="61" spans="2:10" ht="39.75" customHeight="1">
      <c r="B61" s="47" t="e">
        <f>#REF!</f>
        <v>#REF!</v>
      </c>
      <c r="C61" s="137" t="e">
        <f>#REF!</f>
        <v>#REF!</v>
      </c>
      <c r="D61" s="49" t="e">
        <f>#REF!</f>
        <v>#REF!</v>
      </c>
      <c r="E61" s="145" t="e">
        <f>#REF!</f>
        <v>#REF!</v>
      </c>
      <c r="F61" s="50" t="e">
        <f>#VALUE!</f>
        <v>#VALUE!</v>
      </c>
      <c r="G61" s="50" t="e">
        <f>#VALUE!</f>
        <v>#VALUE!</v>
      </c>
      <c r="H61" s="50" t="e">
        <f>#VALUE!</f>
        <v>#VALUE!</v>
      </c>
      <c r="I61" s="50" t="e">
        <f>#VALUE!</f>
        <v>#VALUE!</v>
      </c>
      <c r="J61" s="50"/>
    </row>
    <row r="62" spans="2:10" ht="39.75" customHeight="1">
      <c r="B62" s="47" t="e">
        <f>#REF!</f>
        <v>#REF!</v>
      </c>
      <c r="C62" s="137" t="e">
        <f>#REF!</f>
        <v>#REF!</v>
      </c>
      <c r="D62" s="49" t="e">
        <f>#REF!</f>
        <v>#REF!</v>
      </c>
      <c r="E62" s="145" t="e">
        <f>#REF!</f>
        <v>#REF!</v>
      </c>
      <c r="F62" s="50" t="e">
        <f>#VALUE!</f>
        <v>#VALUE!</v>
      </c>
      <c r="G62" s="50" t="e">
        <f>#VALUE!</f>
        <v>#VALUE!</v>
      </c>
      <c r="H62" s="50" t="e">
        <f>#VALUE!</f>
        <v>#VALUE!</v>
      </c>
      <c r="I62" s="50" t="e">
        <f>#VALUE!</f>
        <v>#VALUE!</v>
      </c>
      <c r="J62" s="50"/>
    </row>
    <row r="63" spans="2:10" ht="39.75" customHeight="1">
      <c r="B63" s="47" t="e">
        <f>#REF!</f>
        <v>#REF!</v>
      </c>
      <c r="C63" s="137" t="e">
        <f>#REF!</f>
        <v>#REF!</v>
      </c>
      <c r="D63" s="49" t="e">
        <f>#REF!</f>
        <v>#REF!</v>
      </c>
      <c r="E63" s="145" t="e">
        <f>#REF!</f>
        <v>#REF!</v>
      </c>
      <c r="F63" s="50" t="e">
        <f>#VALUE!</f>
        <v>#VALUE!</v>
      </c>
      <c r="G63" s="50" t="e">
        <f>#VALUE!</f>
        <v>#VALUE!</v>
      </c>
      <c r="H63" s="50" t="e">
        <f>#VALUE!</f>
        <v>#VALUE!</v>
      </c>
      <c r="I63" s="50" t="e">
        <f>#VALUE!</f>
        <v>#VALUE!</v>
      </c>
      <c r="J63" s="50"/>
    </row>
    <row r="64" spans="2:10" ht="39.75" customHeight="1">
      <c r="B64" s="47" t="e">
        <f>#REF!</f>
        <v>#REF!</v>
      </c>
      <c r="C64" s="137" t="e">
        <f>#REF!</f>
        <v>#REF!</v>
      </c>
      <c r="D64" s="49" t="e">
        <f>#REF!</f>
        <v>#REF!</v>
      </c>
      <c r="E64" s="145" t="e">
        <f>#REF!</f>
        <v>#REF!</v>
      </c>
      <c r="F64" s="50" t="e">
        <f>#VALUE!</f>
        <v>#VALUE!</v>
      </c>
      <c r="G64" s="50" t="e">
        <f>#VALUE!</f>
        <v>#VALUE!</v>
      </c>
      <c r="H64" s="50" t="e">
        <f>#VALUE!</f>
        <v>#VALUE!</v>
      </c>
      <c r="I64" s="50" t="e">
        <f>#VALUE!</f>
        <v>#VALUE!</v>
      </c>
      <c r="J64" s="50"/>
    </row>
    <row r="65" spans="2:10" ht="39.75" customHeight="1">
      <c r="B65" s="47" t="e">
        <f>#REF!</f>
        <v>#REF!</v>
      </c>
      <c r="C65" s="137" t="e">
        <f>#REF!</f>
        <v>#REF!</v>
      </c>
      <c r="D65" s="49" t="e">
        <f>#REF!</f>
        <v>#REF!</v>
      </c>
      <c r="E65" s="145" t="e">
        <f>#REF!</f>
        <v>#REF!</v>
      </c>
      <c r="F65" s="50" t="e">
        <f>#VALUE!</f>
        <v>#VALUE!</v>
      </c>
      <c r="G65" s="50" t="e">
        <f>#VALUE!</f>
        <v>#VALUE!</v>
      </c>
      <c r="H65" s="50" t="e">
        <f>#VALUE!</f>
        <v>#VALUE!</v>
      </c>
      <c r="I65" s="50" t="e">
        <f>#VALUE!</f>
        <v>#VALUE!</v>
      </c>
      <c r="J65" s="50"/>
    </row>
    <row r="66" spans="2:10" ht="39.75" customHeight="1">
      <c r="B66" s="47" t="e">
        <f>#REF!</f>
        <v>#REF!</v>
      </c>
      <c r="C66" s="137" t="e">
        <f>#REF!</f>
        <v>#REF!</v>
      </c>
      <c r="D66" s="49" t="e">
        <f>#REF!</f>
        <v>#REF!</v>
      </c>
      <c r="E66" s="145" t="e">
        <f>#REF!</f>
        <v>#REF!</v>
      </c>
      <c r="F66" s="50" t="e">
        <f>#VALUE!</f>
        <v>#VALUE!</v>
      </c>
      <c r="G66" s="50" t="e">
        <f>#VALUE!</f>
        <v>#VALUE!</v>
      </c>
      <c r="H66" s="50" t="e">
        <f>#VALUE!</f>
        <v>#VALUE!</v>
      </c>
      <c r="I66" s="50" t="e">
        <f>#VALUE!</f>
        <v>#VALUE!</v>
      </c>
      <c r="J66" s="50"/>
    </row>
    <row r="67" spans="2:10" ht="39.75" customHeight="1">
      <c r="B67" s="47" t="e">
        <f>#REF!</f>
        <v>#REF!</v>
      </c>
      <c r="C67" s="137" t="e">
        <f>#REF!</f>
        <v>#REF!</v>
      </c>
      <c r="D67" s="49" t="e">
        <f>#REF!</f>
        <v>#REF!</v>
      </c>
      <c r="E67" s="145" t="e">
        <f>#REF!</f>
        <v>#REF!</v>
      </c>
      <c r="F67" s="50" t="e">
        <f>#VALUE!</f>
        <v>#VALUE!</v>
      </c>
      <c r="G67" s="50" t="e">
        <f>#VALUE!</f>
        <v>#VALUE!</v>
      </c>
      <c r="H67" s="50" t="e">
        <f>#VALUE!</f>
        <v>#VALUE!</v>
      </c>
      <c r="I67" s="50" t="e">
        <f>#VALUE!</f>
        <v>#VALUE!</v>
      </c>
      <c r="J67" s="50"/>
    </row>
    <row r="68" spans="2:10" ht="39.75" customHeight="1">
      <c r="B68" s="47" t="e">
        <f>#REF!</f>
        <v>#REF!</v>
      </c>
      <c r="C68" s="137" t="e">
        <f>#REF!</f>
        <v>#REF!</v>
      </c>
      <c r="D68" s="49" t="e">
        <f>#REF!</f>
        <v>#REF!</v>
      </c>
      <c r="E68" s="145" t="e">
        <f>#REF!</f>
        <v>#REF!</v>
      </c>
      <c r="F68" s="50" t="e">
        <f>#VALUE!</f>
        <v>#VALUE!</v>
      </c>
      <c r="G68" s="50" t="e">
        <f>#VALUE!</f>
        <v>#VALUE!</v>
      </c>
      <c r="H68" s="50" t="e">
        <f>#VALUE!</f>
        <v>#VALUE!</v>
      </c>
      <c r="I68" s="50" t="e">
        <f>#VALUE!</f>
        <v>#VALUE!</v>
      </c>
      <c r="J68" s="50"/>
    </row>
    <row r="69" spans="2:10" ht="39.75" customHeight="1">
      <c r="B69" s="47" t="e">
        <f>#REF!</f>
        <v>#REF!</v>
      </c>
      <c r="C69" s="137" t="e">
        <f>#REF!</f>
        <v>#REF!</v>
      </c>
      <c r="D69" s="49" t="e">
        <f>#REF!</f>
        <v>#REF!</v>
      </c>
      <c r="E69" s="145" t="e">
        <f>#REF!</f>
        <v>#REF!</v>
      </c>
      <c r="F69" s="50" t="e">
        <f>#VALUE!</f>
        <v>#VALUE!</v>
      </c>
      <c r="G69" s="50" t="e">
        <f>#VALUE!</f>
        <v>#VALUE!</v>
      </c>
      <c r="H69" s="50" t="e">
        <f>#VALUE!</f>
        <v>#VALUE!</v>
      </c>
      <c r="I69" s="50" t="e">
        <f>#VALUE!</f>
        <v>#VALUE!</v>
      </c>
      <c r="J69" s="50"/>
    </row>
    <row r="70" spans="2:10" ht="39.75" customHeight="1">
      <c r="B70" s="47" t="e">
        <f>#REF!</f>
        <v>#REF!</v>
      </c>
      <c r="C70" s="137" t="e">
        <f>#REF!</f>
        <v>#REF!</v>
      </c>
      <c r="D70" s="49" t="e">
        <f>#REF!</f>
        <v>#REF!</v>
      </c>
      <c r="E70" s="145" t="e">
        <f>#REF!</f>
        <v>#REF!</v>
      </c>
      <c r="F70" s="50" t="e">
        <f>#VALUE!</f>
        <v>#VALUE!</v>
      </c>
      <c r="G70" s="50" t="e">
        <f>#VALUE!</f>
        <v>#VALUE!</v>
      </c>
      <c r="H70" s="50" t="e">
        <f>#VALUE!</f>
        <v>#VALUE!</v>
      </c>
      <c r="I70" s="50" t="e">
        <f>#VALUE!</f>
        <v>#VALUE!</v>
      </c>
      <c r="J70" s="50"/>
    </row>
    <row r="71" spans="2:10" ht="39.75" customHeight="1">
      <c r="B71" s="47" t="e">
        <f>#REF!</f>
        <v>#REF!</v>
      </c>
      <c r="C71" s="137" t="e">
        <f>#REF!</f>
        <v>#REF!</v>
      </c>
      <c r="D71" s="49" t="e">
        <f>#REF!</f>
        <v>#REF!</v>
      </c>
      <c r="E71" s="145" t="e">
        <f>#REF!</f>
        <v>#REF!</v>
      </c>
      <c r="F71" s="50" t="e">
        <f>#VALUE!</f>
        <v>#VALUE!</v>
      </c>
      <c r="G71" s="50" t="e">
        <f>#VALUE!</f>
        <v>#VALUE!</v>
      </c>
      <c r="H71" s="50" t="e">
        <f>#VALUE!</f>
        <v>#VALUE!</v>
      </c>
      <c r="I71" s="50" t="e">
        <f>#VALUE!</f>
        <v>#VALUE!</v>
      </c>
      <c r="J71" s="50"/>
    </row>
    <row r="72" spans="2:10" ht="39.75" customHeight="1">
      <c r="B72" s="47" t="e">
        <f>#REF!</f>
        <v>#REF!</v>
      </c>
      <c r="C72" s="137" t="e">
        <f>#REF!</f>
        <v>#REF!</v>
      </c>
      <c r="D72" s="49" t="e">
        <f>#REF!</f>
        <v>#REF!</v>
      </c>
      <c r="E72" s="145" t="e">
        <f>#REF!</f>
        <v>#REF!</v>
      </c>
      <c r="F72" s="50" t="e">
        <f>#VALUE!</f>
        <v>#VALUE!</v>
      </c>
      <c r="G72" s="50" t="e">
        <f>#VALUE!</f>
        <v>#VALUE!</v>
      </c>
      <c r="H72" s="50" t="e">
        <f>#VALUE!</f>
        <v>#VALUE!</v>
      </c>
      <c r="I72" s="50" t="e">
        <f>#VALUE!</f>
        <v>#VALUE!</v>
      </c>
      <c r="J72" s="50"/>
    </row>
    <row r="73" spans="2:10" ht="39.75" customHeight="1">
      <c r="B73" s="47" t="e">
        <f>#REF!</f>
        <v>#REF!</v>
      </c>
      <c r="C73" s="137" t="e">
        <f>#REF!</f>
        <v>#REF!</v>
      </c>
      <c r="D73" s="49" t="e">
        <f>#REF!</f>
        <v>#REF!</v>
      </c>
      <c r="E73" s="145" t="e">
        <f>#REF!</f>
        <v>#REF!</v>
      </c>
      <c r="F73" s="50" t="e">
        <f>#VALUE!</f>
        <v>#VALUE!</v>
      </c>
      <c r="G73" s="50" t="e">
        <f>#VALUE!</f>
        <v>#VALUE!</v>
      </c>
      <c r="H73" s="50" t="e">
        <f>#VALUE!</f>
        <v>#VALUE!</v>
      </c>
      <c r="I73" s="50" t="e">
        <f>#VALUE!</f>
        <v>#VALUE!</v>
      </c>
      <c r="J73" s="50"/>
    </row>
    <row r="74" spans="2:10" ht="39.75" customHeight="1">
      <c r="B74" s="47" t="e">
        <f>#REF!</f>
        <v>#REF!</v>
      </c>
      <c r="C74" s="137" t="e">
        <f>#REF!</f>
        <v>#REF!</v>
      </c>
      <c r="D74" s="49" t="e">
        <f>#REF!</f>
        <v>#REF!</v>
      </c>
      <c r="E74" s="145" t="e">
        <f>#REF!</f>
        <v>#REF!</v>
      </c>
      <c r="F74" s="50" t="e">
        <f>#VALUE!</f>
        <v>#VALUE!</v>
      </c>
      <c r="G74" s="50" t="e">
        <f>#VALUE!</f>
        <v>#VALUE!</v>
      </c>
      <c r="H74" s="50" t="e">
        <f>#VALUE!</f>
        <v>#VALUE!</v>
      </c>
      <c r="I74" s="50" t="e">
        <f>#VALUE!</f>
        <v>#VALUE!</v>
      </c>
      <c r="J74" s="50"/>
    </row>
    <row r="75" spans="2:10" ht="39.75" customHeight="1">
      <c r="B75" s="47" t="e">
        <f>#REF!</f>
        <v>#REF!</v>
      </c>
      <c r="C75" s="137" t="e">
        <f>#REF!</f>
        <v>#REF!</v>
      </c>
      <c r="D75" s="49" t="e">
        <f>#REF!</f>
        <v>#REF!</v>
      </c>
      <c r="E75" s="145" t="e">
        <f>#REF!</f>
        <v>#REF!</v>
      </c>
      <c r="F75" s="50" t="e">
        <f>#VALUE!</f>
        <v>#VALUE!</v>
      </c>
      <c r="G75" s="50" t="e">
        <f>#VALUE!</f>
        <v>#VALUE!</v>
      </c>
      <c r="H75" s="50" t="e">
        <f>#VALUE!</f>
        <v>#VALUE!</v>
      </c>
      <c r="I75" s="50" t="e">
        <f>#VALUE!</f>
        <v>#VALUE!</v>
      </c>
      <c r="J75" s="50"/>
    </row>
    <row r="76" spans="2:10" ht="39.75" customHeight="1">
      <c r="B76" s="47" t="e">
        <f>#REF!</f>
        <v>#REF!</v>
      </c>
      <c r="C76" s="137" t="e">
        <f>#REF!</f>
        <v>#REF!</v>
      </c>
      <c r="D76" s="49" t="e">
        <f>#REF!</f>
        <v>#REF!</v>
      </c>
      <c r="E76" s="145" t="e">
        <f>#REF!</f>
        <v>#REF!</v>
      </c>
      <c r="F76" s="50" t="e">
        <f>#VALUE!</f>
        <v>#VALUE!</v>
      </c>
      <c r="G76" s="50" t="e">
        <f>#VALUE!</f>
        <v>#VALUE!</v>
      </c>
      <c r="H76" s="50" t="e">
        <f>#VALUE!</f>
        <v>#VALUE!</v>
      </c>
      <c r="I76" s="50" t="e">
        <f>#VALUE!</f>
        <v>#VALUE!</v>
      </c>
      <c r="J76" s="50"/>
    </row>
    <row r="77" spans="2:10" ht="39.75" customHeight="1">
      <c r="B77" s="47" t="e">
        <f>#REF!</f>
        <v>#REF!</v>
      </c>
      <c r="C77" s="137" t="e">
        <f>#REF!</f>
        <v>#REF!</v>
      </c>
      <c r="D77" s="49" t="e">
        <f>#REF!</f>
        <v>#REF!</v>
      </c>
      <c r="E77" s="145" t="e">
        <f>#REF!</f>
        <v>#REF!</v>
      </c>
      <c r="F77" s="50" t="e">
        <f>#VALUE!</f>
        <v>#VALUE!</v>
      </c>
      <c r="G77" s="50" t="e">
        <f>#VALUE!</f>
        <v>#VALUE!</v>
      </c>
      <c r="H77" s="50" t="e">
        <f>#VALUE!</f>
        <v>#VALUE!</v>
      </c>
      <c r="I77" s="50" t="e">
        <f>#VALUE!</f>
        <v>#VALUE!</v>
      </c>
      <c r="J77" s="50"/>
    </row>
    <row r="78" spans="2:10" ht="39.75" customHeight="1">
      <c r="B78" s="47" t="e">
        <f>#REF!</f>
        <v>#REF!</v>
      </c>
      <c r="C78" s="137" t="e">
        <f>#REF!</f>
        <v>#REF!</v>
      </c>
      <c r="D78" s="49" t="e">
        <f>#REF!</f>
        <v>#REF!</v>
      </c>
      <c r="E78" s="145" t="e">
        <f>#REF!</f>
        <v>#REF!</v>
      </c>
      <c r="F78" s="50" t="e">
        <f>#VALUE!</f>
        <v>#VALUE!</v>
      </c>
      <c r="G78" s="50" t="e">
        <f>#VALUE!</f>
        <v>#VALUE!</v>
      </c>
      <c r="H78" s="50" t="e">
        <f>#VALUE!</f>
        <v>#VALUE!</v>
      </c>
      <c r="I78" s="50" t="e">
        <f>#VALUE!</f>
        <v>#VALUE!</v>
      </c>
      <c r="J78" s="50"/>
    </row>
  </sheetData>
  <sheetProtection/>
  <mergeCells count="9">
    <mergeCell ref="G1:G4"/>
    <mergeCell ref="H1:H4"/>
    <mergeCell ref="I1:I4"/>
    <mergeCell ref="J1:J4"/>
    <mergeCell ref="B1:B4"/>
    <mergeCell ref="C1:C4"/>
    <mergeCell ref="D1:D4"/>
    <mergeCell ref="E1:E4"/>
    <mergeCell ref="F1:F4"/>
  </mergeCells>
  <printOptions/>
  <pageMargins left="0.5905511811023623" right="0.5905511811023623" top="0.5905511811023623" bottom="0.7874015748031497" header="0.5905511811023623" footer="0.1968503937007874"/>
  <pageSetup fitToHeight="1" fitToWidth="1" horizontalDpi="600" verticalDpi="600" orientation="landscape" paperSize="8" scale="32" r:id="rId1"/>
  <headerFooter alignWithMargins="0">
    <oddHeader>&amp;C&amp;F</oddHeader>
  </headerFooter>
</worksheet>
</file>

<file path=xl/worksheets/sheet11.xml><?xml version="1.0" encoding="utf-8"?>
<worksheet xmlns="http://schemas.openxmlformats.org/spreadsheetml/2006/main" xmlns:r="http://schemas.openxmlformats.org/officeDocument/2006/relationships">
  <sheetPr>
    <pageSetUpPr fitToPage="1"/>
  </sheetPr>
  <dimension ref="B1:J78"/>
  <sheetViews>
    <sheetView showGridLines="0" showZeros="0" zoomScale="40" zoomScaleNormal="40" zoomScaleSheetLayoutView="80" zoomScalePageLayoutView="50" workbookViewId="0" topLeftCell="A1">
      <pane xSplit="5" topLeftCell="F1" activePane="topRight" state="frozen"/>
      <selection pane="topLeft" activeCell="J39" sqref="J39"/>
      <selection pane="topRight" activeCell="J39" sqref="J39"/>
    </sheetView>
  </sheetViews>
  <sheetFormatPr defaultColWidth="8.796875" defaultRowHeight="15"/>
  <cols>
    <col min="1" max="1" width="1.4921875" style="0" customWidth="1"/>
    <col min="2" max="3" width="40.69921875" style="0" customWidth="1"/>
    <col min="4" max="4" width="60.69921875" style="0" customWidth="1"/>
    <col min="5" max="6" width="40.69921875" style="0" customWidth="1"/>
    <col min="7" max="8" width="70.69921875" style="0" customWidth="1"/>
    <col min="9" max="9" width="43.69921875" style="0" customWidth="1"/>
    <col min="10" max="10" width="26" style="0" customWidth="1"/>
  </cols>
  <sheetData>
    <row r="1" spans="2:10" s="126" customFormat="1" ht="23.25" customHeight="1">
      <c r="B1" s="836" t="s">
        <v>47</v>
      </c>
      <c r="C1" s="830" t="s">
        <v>46</v>
      </c>
      <c r="D1" s="830" t="s">
        <v>17</v>
      </c>
      <c r="E1" s="839" t="s">
        <v>72</v>
      </c>
      <c r="F1" s="842" t="s">
        <v>73</v>
      </c>
      <c r="G1" s="830" t="s">
        <v>74</v>
      </c>
      <c r="H1" s="830" t="s">
        <v>75</v>
      </c>
      <c r="I1" s="830" t="s">
        <v>76</v>
      </c>
      <c r="J1" s="833" t="s">
        <v>850</v>
      </c>
    </row>
    <row r="2" spans="2:10" s="126" customFormat="1" ht="22.5" customHeight="1">
      <c r="B2" s="837"/>
      <c r="C2" s="831"/>
      <c r="D2" s="831"/>
      <c r="E2" s="840"/>
      <c r="F2" s="843"/>
      <c r="G2" s="831"/>
      <c r="H2" s="831"/>
      <c r="I2" s="831"/>
      <c r="J2" s="834"/>
    </row>
    <row r="3" spans="2:10" s="126" customFormat="1" ht="23.25">
      <c r="B3" s="837"/>
      <c r="C3" s="831"/>
      <c r="D3" s="831"/>
      <c r="E3" s="840"/>
      <c r="F3" s="843"/>
      <c r="G3" s="831"/>
      <c r="H3" s="831"/>
      <c r="I3" s="831"/>
      <c r="J3" s="834"/>
    </row>
    <row r="4" spans="2:10" s="126" customFormat="1" ht="24" thickBot="1">
      <c r="B4" s="838"/>
      <c r="C4" s="832"/>
      <c r="D4" s="832"/>
      <c r="E4" s="841"/>
      <c r="F4" s="844"/>
      <c r="G4" s="832"/>
      <c r="H4" s="832"/>
      <c r="I4" s="832"/>
      <c r="J4" s="835"/>
    </row>
    <row r="5" spans="2:10" s="131" customFormat="1" ht="15" customHeight="1" thickBot="1">
      <c r="B5" s="127"/>
      <c r="C5" s="128"/>
      <c r="D5" s="128"/>
      <c r="E5" s="198"/>
      <c r="F5" s="50" t="e">
        <f>#VALUE!</f>
        <v>#VALUE!</v>
      </c>
      <c r="G5" s="50" t="e">
        <f>#VALUE!</f>
        <v>#VALUE!</v>
      </c>
      <c r="H5" s="50" t="e">
        <f>#VALUE!</f>
        <v>#VALUE!</v>
      </c>
      <c r="I5" s="50" t="e">
        <f>#VALUE!</f>
        <v>#VALUE!</v>
      </c>
      <c r="J5" s="130"/>
    </row>
    <row r="6" spans="2:10" s="136" customFormat="1" ht="60" customHeight="1">
      <c r="B6" s="199" t="e">
        <f>#REF!</f>
        <v>#REF!</v>
      </c>
      <c r="C6" s="133" t="e">
        <f>#REF!</f>
        <v>#REF!</v>
      </c>
      <c r="D6" s="133" t="e">
        <f>#REF!</f>
        <v>#REF!</v>
      </c>
      <c r="E6" s="200" t="e">
        <f>#REF!</f>
        <v>#REF!</v>
      </c>
      <c r="F6" s="50" t="e">
        <f>#VALUE!</f>
        <v>#VALUE!</v>
      </c>
      <c r="G6" s="50" t="e">
        <f>#VALUE!</f>
        <v>#VALUE!</v>
      </c>
      <c r="H6" s="50" t="e">
        <f>#VALUE!</f>
        <v>#VALUE!</v>
      </c>
      <c r="I6" s="50" t="e">
        <f>#VALUE!</f>
        <v>#VALUE!</v>
      </c>
      <c r="J6" s="201"/>
    </row>
    <row r="7" spans="2:10" s="136" customFormat="1" ht="42" customHeight="1">
      <c r="B7" s="141" t="e">
        <f>#REF!</f>
        <v>#REF!</v>
      </c>
      <c r="C7" s="137" t="e">
        <f>#REF!</f>
        <v>#REF!</v>
      </c>
      <c r="D7" s="142" t="e">
        <f>#REF!</f>
        <v>#REF!</v>
      </c>
      <c r="E7" s="143" t="e">
        <f>#REF!</f>
        <v>#REF!</v>
      </c>
      <c r="F7" s="50" t="e">
        <f>#VALUE!</f>
        <v>#VALUE!</v>
      </c>
      <c r="G7" s="50" t="e">
        <f>#VALUE!</f>
        <v>#VALUE!</v>
      </c>
      <c r="H7" s="50" t="e">
        <f>#VALUE!</f>
        <v>#VALUE!</v>
      </c>
      <c r="I7" s="50" t="e">
        <f>#VALUE!</f>
        <v>#VALUE!</v>
      </c>
      <c r="J7" s="146"/>
    </row>
    <row r="8" spans="2:10" s="136" customFormat="1" ht="42" customHeight="1">
      <c r="B8" s="47" t="e">
        <f>#REF!</f>
        <v>#REF!</v>
      </c>
      <c r="C8" s="137" t="e">
        <f>#REF!</f>
        <v>#REF!</v>
      </c>
      <c r="D8" s="49" t="e">
        <f>#REF!</f>
        <v>#REF!</v>
      </c>
      <c r="E8" s="145" t="e">
        <f>#REF!</f>
        <v>#REF!</v>
      </c>
      <c r="F8" s="50" t="e">
        <f>#VALUE!</f>
        <v>#VALUE!</v>
      </c>
      <c r="G8" s="50" t="e">
        <f>#VALUE!</f>
        <v>#VALUE!</v>
      </c>
      <c r="H8" s="50" t="e">
        <f>#VALUE!</f>
        <v>#VALUE!</v>
      </c>
      <c r="I8" s="50" t="e">
        <f>#VALUE!</f>
        <v>#VALUE!</v>
      </c>
      <c r="J8" s="146"/>
    </row>
    <row r="9" spans="2:10" s="136" customFormat="1" ht="42" customHeight="1">
      <c r="B9" s="47" t="e">
        <f>#REF!</f>
        <v>#REF!</v>
      </c>
      <c r="C9" s="137" t="e">
        <f>#REF!</f>
        <v>#REF!</v>
      </c>
      <c r="D9" s="49" t="e">
        <f>#REF!</f>
        <v>#REF!</v>
      </c>
      <c r="E9" s="145" t="e">
        <f>#REF!</f>
        <v>#REF!</v>
      </c>
      <c r="F9" s="50" t="e">
        <f>#VALUE!</f>
        <v>#VALUE!</v>
      </c>
      <c r="G9" s="50" t="e">
        <f>#VALUE!</f>
        <v>#VALUE!</v>
      </c>
      <c r="H9" s="50" t="e">
        <f>#VALUE!</f>
        <v>#VALUE!</v>
      </c>
      <c r="I9" s="50" t="e">
        <f>#VALUE!</f>
        <v>#VALUE!</v>
      </c>
      <c r="J9" s="146"/>
    </row>
    <row r="10" spans="2:10" s="136" customFormat="1" ht="42" customHeight="1">
      <c r="B10" s="47" t="e">
        <f>#REF!</f>
        <v>#REF!</v>
      </c>
      <c r="C10" s="137" t="e">
        <f>#REF!</f>
        <v>#REF!</v>
      </c>
      <c r="D10" s="49" t="e">
        <f>#REF!</f>
        <v>#REF!</v>
      </c>
      <c r="E10" s="145" t="e">
        <f>#REF!</f>
        <v>#REF!</v>
      </c>
      <c r="F10" s="50" t="e">
        <f>#VALUE!</f>
        <v>#VALUE!</v>
      </c>
      <c r="G10" s="50" t="e">
        <f>#VALUE!</f>
        <v>#VALUE!</v>
      </c>
      <c r="H10" s="50" t="e">
        <f>#VALUE!</f>
        <v>#VALUE!</v>
      </c>
      <c r="I10" s="50" t="e">
        <f>#VALUE!</f>
        <v>#VALUE!</v>
      </c>
      <c r="J10" s="146"/>
    </row>
    <row r="11" spans="2:10" s="136" customFormat="1" ht="42" customHeight="1">
      <c r="B11" s="47" t="e">
        <f>#REF!</f>
        <v>#REF!</v>
      </c>
      <c r="C11" s="137" t="e">
        <f>#REF!</f>
        <v>#REF!</v>
      </c>
      <c r="D11" s="49" t="e">
        <f>#REF!</f>
        <v>#REF!</v>
      </c>
      <c r="E11" s="145" t="e">
        <f>#REF!</f>
        <v>#REF!</v>
      </c>
      <c r="F11" s="50" t="e">
        <f>#VALUE!</f>
        <v>#VALUE!</v>
      </c>
      <c r="G11" s="50" t="e">
        <f>#VALUE!</f>
        <v>#VALUE!</v>
      </c>
      <c r="H11" s="50" t="e">
        <f>#VALUE!</f>
        <v>#VALUE!</v>
      </c>
      <c r="I11" s="50" t="e">
        <f>#VALUE!</f>
        <v>#VALUE!</v>
      </c>
      <c r="J11" s="146"/>
    </row>
    <row r="12" spans="2:10" s="136" customFormat="1" ht="42" customHeight="1">
      <c r="B12" s="47" t="e">
        <f>#REF!</f>
        <v>#REF!</v>
      </c>
      <c r="C12" s="137" t="e">
        <f>#REF!</f>
        <v>#REF!</v>
      </c>
      <c r="D12" s="49" t="e">
        <f>#REF!</f>
        <v>#REF!</v>
      </c>
      <c r="E12" s="145" t="e">
        <f>#REF!</f>
        <v>#REF!</v>
      </c>
      <c r="F12" s="50" t="e">
        <f>#VALUE!</f>
        <v>#VALUE!</v>
      </c>
      <c r="G12" s="50" t="e">
        <f>#VALUE!</f>
        <v>#VALUE!</v>
      </c>
      <c r="H12" s="50" t="e">
        <f>#VALUE!</f>
        <v>#VALUE!</v>
      </c>
      <c r="I12" s="50" t="e">
        <f>#VALUE!</f>
        <v>#VALUE!</v>
      </c>
      <c r="J12" s="146"/>
    </row>
    <row r="13" spans="2:10" s="136" customFormat="1" ht="42" customHeight="1">
      <c r="B13" s="47" t="e">
        <f>#REF!</f>
        <v>#REF!</v>
      </c>
      <c r="C13" s="137" t="e">
        <f>#REF!</f>
        <v>#REF!</v>
      </c>
      <c r="D13" s="49" t="e">
        <f>#REF!</f>
        <v>#REF!</v>
      </c>
      <c r="E13" s="145" t="e">
        <f>#REF!</f>
        <v>#REF!</v>
      </c>
      <c r="F13" s="50" t="e">
        <f>#VALUE!</f>
        <v>#VALUE!</v>
      </c>
      <c r="G13" s="50" t="e">
        <f>#VALUE!</f>
        <v>#VALUE!</v>
      </c>
      <c r="H13" s="50" t="e">
        <f>#VALUE!</f>
        <v>#VALUE!</v>
      </c>
      <c r="I13" s="50" t="e">
        <f>#VALUE!</f>
        <v>#VALUE!</v>
      </c>
      <c r="J13" s="146"/>
    </row>
    <row r="14" spans="2:10" s="136" customFormat="1" ht="42" customHeight="1">
      <c r="B14" s="47" t="e">
        <f>#REF!</f>
        <v>#REF!</v>
      </c>
      <c r="C14" s="137" t="e">
        <f>#REF!</f>
        <v>#REF!</v>
      </c>
      <c r="D14" s="49" t="e">
        <f>#REF!</f>
        <v>#REF!</v>
      </c>
      <c r="E14" s="145" t="e">
        <f>#REF!</f>
        <v>#REF!</v>
      </c>
      <c r="F14" s="50" t="e">
        <f>#VALUE!</f>
        <v>#VALUE!</v>
      </c>
      <c r="G14" s="50" t="e">
        <f>#VALUE!</f>
        <v>#VALUE!</v>
      </c>
      <c r="H14" s="50" t="e">
        <f>#VALUE!</f>
        <v>#VALUE!</v>
      </c>
      <c r="I14" s="50" t="e">
        <f>#VALUE!</f>
        <v>#VALUE!</v>
      </c>
      <c r="J14" s="146"/>
    </row>
    <row r="15" spans="2:10" s="136" customFormat="1" ht="42" customHeight="1">
      <c r="B15" s="47" t="e">
        <f>#REF!</f>
        <v>#REF!</v>
      </c>
      <c r="C15" s="137" t="e">
        <f>#REF!</f>
        <v>#REF!</v>
      </c>
      <c r="D15" s="49" t="e">
        <f>#REF!</f>
        <v>#REF!</v>
      </c>
      <c r="E15" s="145" t="e">
        <f>#REF!</f>
        <v>#REF!</v>
      </c>
      <c r="F15" s="50" t="e">
        <f>#VALUE!</f>
        <v>#VALUE!</v>
      </c>
      <c r="G15" s="50" t="e">
        <f>#VALUE!</f>
        <v>#VALUE!</v>
      </c>
      <c r="H15" s="50" t="e">
        <f>#VALUE!</f>
        <v>#VALUE!</v>
      </c>
      <c r="I15" s="50" t="e">
        <f>#VALUE!</f>
        <v>#VALUE!</v>
      </c>
      <c r="J15" s="146"/>
    </row>
    <row r="16" spans="2:10" s="136" customFormat="1" ht="42" customHeight="1">
      <c r="B16" s="47" t="e">
        <f>#REF!</f>
        <v>#REF!</v>
      </c>
      <c r="C16" s="137" t="e">
        <f>#REF!</f>
        <v>#REF!</v>
      </c>
      <c r="D16" s="49" t="e">
        <f>#REF!</f>
        <v>#REF!</v>
      </c>
      <c r="E16" s="145" t="e">
        <f>#REF!</f>
        <v>#REF!</v>
      </c>
      <c r="F16" s="50" t="e">
        <f>#VALUE!</f>
        <v>#VALUE!</v>
      </c>
      <c r="G16" s="50" t="e">
        <f>#VALUE!</f>
        <v>#VALUE!</v>
      </c>
      <c r="H16" s="50" t="e">
        <f>#VALUE!</f>
        <v>#VALUE!</v>
      </c>
      <c r="I16" s="50" t="e">
        <f>#VALUE!</f>
        <v>#VALUE!</v>
      </c>
      <c r="J16" s="146"/>
    </row>
    <row r="17" spans="2:10" s="136" customFormat="1" ht="42" customHeight="1">
      <c r="B17" s="47" t="e">
        <f>#REF!</f>
        <v>#REF!</v>
      </c>
      <c r="C17" s="137" t="e">
        <f>#REF!</f>
        <v>#REF!</v>
      </c>
      <c r="D17" s="49" t="e">
        <f>#REF!</f>
        <v>#REF!</v>
      </c>
      <c r="E17" s="145" t="e">
        <f>#REF!</f>
        <v>#REF!</v>
      </c>
      <c r="F17" s="50" t="e">
        <f>#VALUE!</f>
        <v>#VALUE!</v>
      </c>
      <c r="G17" s="50" t="e">
        <f>#VALUE!</f>
        <v>#VALUE!</v>
      </c>
      <c r="H17" s="50" t="e">
        <f>#VALUE!</f>
        <v>#VALUE!</v>
      </c>
      <c r="I17" s="50" t="e">
        <f>#VALUE!</f>
        <v>#VALUE!</v>
      </c>
      <c r="J17" s="146"/>
    </row>
    <row r="18" spans="2:10" s="136" customFormat="1" ht="42" customHeight="1">
      <c r="B18" s="47" t="e">
        <f>#REF!</f>
        <v>#REF!</v>
      </c>
      <c r="C18" s="137" t="e">
        <f>#REF!</f>
        <v>#REF!</v>
      </c>
      <c r="D18" s="49" t="e">
        <f>#REF!</f>
        <v>#REF!</v>
      </c>
      <c r="E18" s="145" t="e">
        <f>#REF!</f>
        <v>#REF!</v>
      </c>
      <c r="F18" s="50" t="e">
        <f>#VALUE!</f>
        <v>#VALUE!</v>
      </c>
      <c r="G18" s="50" t="e">
        <f>#VALUE!</f>
        <v>#VALUE!</v>
      </c>
      <c r="H18" s="50" t="e">
        <f>#VALUE!</f>
        <v>#VALUE!</v>
      </c>
      <c r="I18" s="50" t="e">
        <f>#VALUE!</f>
        <v>#VALUE!</v>
      </c>
      <c r="J18" s="146"/>
    </row>
    <row r="19" spans="2:10" s="123" customFormat="1" ht="42" customHeight="1">
      <c r="B19" s="47" t="e">
        <f>#REF!</f>
        <v>#REF!</v>
      </c>
      <c r="C19" s="137" t="e">
        <f>#REF!</f>
        <v>#REF!</v>
      </c>
      <c r="D19" s="49" t="e">
        <f>#REF!</f>
        <v>#REF!</v>
      </c>
      <c r="E19" s="145" t="e">
        <f>#REF!</f>
        <v>#REF!</v>
      </c>
      <c r="F19" s="50" t="e">
        <f>#VALUE!</f>
        <v>#VALUE!</v>
      </c>
      <c r="G19" s="50" t="e">
        <f>#VALUE!</f>
        <v>#VALUE!</v>
      </c>
      <c r="H19" s="50" t="e">
        <f>#VALUE!</f>
        <v>#VALUE!</v>
      </c>
      <c r="I19" s="50" t="e">
        <f>#VALUE!</f>
        <v>#VALUE!</v>
      </c>
      <c r="J19" s="146"/>
    </row>
    <row r="20" spans="2:10" ht="42" customHeight="1">
      <c r="B20" s="47" t="e">
        <f>#REF!</f>
        <v>#REF!</v>
      </c>
      <c r="C20" s="137" t="e">
        <f>#REF!</f>
        <v>#REF!</v>
      </c>
      <c r="D20" s="49" t="e">
        <f>#REF!</f>
        <v>#REF!</v>
      </c>
      <c r="E20" s="145" t="e">
        <f>#REF!</f>
        <v>#REF!</v>
      </c>
      <c r="F20" s="50" t="e">
        <f>#VALUE!</f>
        <v>#VALUE!</v>
      </c>
      <c r="G20" s="50" t="e">
        <f>#VALUE!</f>
        <v>#VALUE!</v>
      </c>
      <c r="H20" s="50" t="e">
        <f>#VALUE!</f>
        <v>#VALUE!</v>
      </c>
      <c r="I20" s="50" t="e">
        <f>#VALUE!</f>
        <v>#VALUE!</v>
      </c>
      <c r="J20" s="146"/>
    </row>
    <row r="21" spans="2:10" ht="42" customHeight="1">
      <c r="B21" s="47" t="e">
        <f>#REF!</f>
        <v>#REF!</v>
      </c>
      <c r="C21" s="137" t="e">
        <f>#REF!</f>
        <v>#REF!</v>
      </c>
      <c r="D21" s="49" t="e">
        <f>#REF!</f>
        <v>#REF!</v>
      </c>
      <c r="E21" s="145" t="e">
        <f>#REF!</f>
        <v>#REF!</v>
      </c>
      <c r="F21" s="50" t="e">
        <f>#VALUE!</f>
        <v>#VALUE!</v>
      </c>
      <c r="G21" s="50" t="e">
        <f>#VALUE!</f>
        <v>#VALUE!</v>
      </c>
      <c r="H21" s="50" t="e">
        <f>#VALUE!</f>
        <v>#VALUE!</v>
      </c>
      <c r="I21" s="50" t="e">
        <f>#VALUE!</f>
        <v>#VALUE!</v>
      </c>
      <c r="J21" s="146"/>
    </row>
    <row r="22" spans="2:10" ht="42" customHeight="1">
      <c r="B22" s="47" t="e">
        <f>#REF!</f>
        <v>#REF!</v>
      </c>
      <c r="C22" s="137" t="e">
        <f>#REF!</f>
        <v>#REF!</v>
      </c>
      <c r="D22" s="49" t="e">
        <f>#REF!</f>
        <v>#REF!</v>
      </c>
      <c r="E22" s="145" t="e">
        <f>#REF!</f>
        <v>#REF!</v>
      </c>
      <c r="F22" s="50" t="e">
        <f>#VALUE!</f>
        <v>#VALUE!</v>
      </c>
      <c r="G22" s="50" t="e">
        <f>#VALUE!</f>
        <v>#VALUE!</v>
      </c>
      <c r="H22" s="50" t="e">
        <f>#VALUE!</f>
        <v>#VALUE!</v>
      </c>
      <c r="I22" s="50" t="e">
        <f>#VALUE!</f>
        <v>#VALUE!</v>
      </c>
      <c r="J22" s="146"/>
    </row>
    <row r="23" spans="2:10" ht="42" customHeight="1">
      <c r="B23" s="47" t="e">
        <f>#REF!</f>
        <v>#REF!</v>
      </c>
      <c r="C23" s="137" t="e">
        <f>#REF!</f>
        <v>#REF!</v>
      </c>
      <c r="D23" s="49" t="e">
        <f>#REF!</f>
        <v>#REF!</v>
      </c>
      <c r="E23" s="145" t="e">
        <f>#REF!</f>
        <v>#REF!</v>
      </c>
      <c r="F23" s="50" t="e">
        <f>#VALUE!</f>
        <v>#VALUE!</v>
      </c>
      <c r="G23" s="50" t="e">
        <f>#VALUE!</f>
        <v>#VALUE!</v>
      </c>
      <c r="H23" s="50" t="e">
        <f>#VALUE!</f>
        <v>#VALUE!</v>
      </c>
      <c r="I23" s="50" t="e">
        <f>#VALUE!</f>
        <v>#VALUE!</v>
      </c>
      <c r="J23" s="146"/>
    </row>
    <row r="24" spans="2:10" ht="42" customHeight="1">
      <c r="B24" s="47" t="e">
        <f>#REF!</f>
        <v>#REF!</v>
      </c>
      <c r="C24" s="137" t="e">
        <f>#REF!</f>
        <v>#REF!</v>
      </c>
      <c r="D24" s="49" t="e">
        <f>#REF!</f>
        <v>#REF!</v>
      </c>
      <c r="E24" s="145" t="e">
        <f>#REF!</f>
        <v>#REF!</v>
      </c>
      <c r="F24" s="50" t="e">
        <f>#VALUE!</f>
        <v>#VALUE!</v>
      </c>
      <c r="G24" s="50" t="e">
        <f>#VALUE!</f>
        <v>#VALUE!</v>
      </c>
      <c r="H24" s="50" t="e">
        <f>#VALUE!</f>
        <v>#VALUE!</v>
      </c>
      <c r="I24" s="50" t="e">
        <f>#VALUE!</f>
        <v>#VALUE!</v>
      </c>
      <c r="J24" s="146"/>
    </row>
    <row r="25" spans="2:10" ht="42" customHeight="1">
      <c r="B25" s="47" t="e">
        <f>#REF!</f>
        <v>#REF!</v>
      </c>
      <c r="C25" s="137" t="e">
        <f>#REF!</f>
        <v>#REF!</v>
      </c>
      <c r="D25" s="49" t="e">
        <f>#REF!</f>
        <v>#REF!</v>
      </c>
      <c r="E25" s="145" t="e">
        <f>#REF!</f>
        <v>#REF!</v>
      </c>
      <c r="F25" s="50" t="e">
        <f>#VALUE!</f>
        <v>#VALUE!</v>
      </c>
      <c r="G25" s="50" t="e">
        <f>#VALUE!</f>
        <v>#VALUE!</v>
      </c>
      <c r="H25" s="50" t="e">
        <f>#VALUE!</f>
        <v>#VALUE!</v>
      </c>
      <c r="I25" s="50" t="e">
        <f>#VALUE!</f>
        <v>#VALUE!</v>
      </c>
      <c r="J25" s="146"/>
    </row>
    <row r="26" spans="2:10" ht="42" customHeight="1">
      <c r="B26" s="47" t="e">
        <f>#REF!</f>
        <v>#REF!</v>
      </c>
      <c r="C26" s="137" t="e">
        <f>#REF!</f>
        <v>#REF!</v>
      </c>
      <c r="D26" s="49" t="e">
        <f>#REF!</f>
        <v>#REF!</v>
      </c>
      <c r="E26" s="145" t="e">
        <f>#REF!</f>
        <v>#REF!</v>
      </c>
      <c r="F26" s="50" t="e">
        <f>#VALUE!</f>
        <v>#VALUE!</v>
      </c>
      <c r="G26" s="50" t="e">
        <f>#VALUE!</f>
        <v>#VALUE!</v>
      </c>
      <c r="H26" s="50" t="e">
        <f>#VALUE!</f>
        <v>#VALUE!</v>
      </c>
      <c r="I26" s="50" t="e">
        <f>#VALUE!</f>
        <v>#VALUE!</v>
      </c>
      <c r="J26" s="146"/>
    </row>
    <row r="27" spans="2:10" ht="42" customHeight="1">
      <c r="B27" s="47" t="e">
        <f>#REF!</f>
        <v>#REF!</v>
      </c>
      <c r="C27" s="137" t="e">
        <f>#REF!</f>
        <v>#REF!</v>
      </c>
      <c r="D27" s="49" t="e">
        <f>#REF!</f>
        <v>#REF!</v>
      </c>
      <c r="E27" s="145" t="e">
        <f>#REF!</f>
        <v>#REF!</v>
      </c>
      <c r="F27" s="50" t="e">
        <f>#VALUE!</f>
        <v>#VALUE!</v>
      </c>
      <c r="G27" s="50" t="e">
        <f>#VALUE!</f>
        <v>#VALUE!</v>
      </c>
      <c r="H27" s="50" t="e">
        <f>#VALUE!</f>
        <v>#VALUE!</v>
      </c>
      <c r="I27" s="50" t="e">
        <f>#VALUE!</f>
        <v>#VALUE!</v>
      </c>
      <c r="J27" s="146"/>
    </row>
    <row r="28" spans="2:10" ht="42" customHeight="1">
      <c r="B28" s="47" t="e">
        <f>#REF!</f>
        <v>#REF!</v>
      </c>
      <c r="C28" s="137" t="e">
        <f>#REF!</f>
        <v>#REF!</v>
      </c>
      <c r="D28" s="49" t="e">
        <f>#REF!</f>
        <v>#REF!</v>
      </c>
      <c r="E28" s="145" t="e">
        <f>#REF!</f>
        <v>#REF!</v>
      </c>
      <c r="F28" s="50" t="e">
        <f>#VALUE!</f>
        <v>#VALUE!</v>
      </c>
      <c r="G28" s="50" t="e">
        <f>#VALUE!</f>
        <v>#VALUE!</v>
      </c>
      <c r="H28" s="50" t="e">
        <f>#VALUE!</f>
        <v>#VALUE!</v>
      </c>
      <c r="I28" s="50" t="e">
        <f>#VALUE!</f>
        <v>#VALUE!</v>
      </c>
      <c r="J28" s="146"/>
    </row>
    <row r="29" spans="2:10" ht="42" customHeight="1">
      <c r="B29" s="47" t="e">
        <f>#REF!</f>
        <v>#REF!</v>
      </c>
      <c r="C29" s="137" t="e">
        <f>#REF!</f>
        <v>#REF!</v>
      </c>
      <c r="D29" s="49" t="e">
        <f>#REF!</f>
        <v>#REF!</v>
      </c>
      <c r="E29" s="145" t="e">
        <f>#REF!</f>
        <v>#REF!</v>
      </c>
      <c r="F29" s="50" t="e">
        <f>#VALUE!</f>
        <v>#VALUE!</v>
      </c>
      <c r="G29" s="50" t="e">
        <f>#VALUE!</f>
        <v>#VALUE!</v>
      </c>
      <c r="H29" s="50" t="e">
        <f>#VALUE!</f>
        <v>#VALUE!</v>
      </c>
      <c r="I29" s="50" t="e">
        <f>#VALUE!</f>
        <v>#VALUE!</v>
      </c>
      <c r="J29" s="146"/>
    </row>
    <row r="30" spans="2:10" ht="42" customHeight="1">
      <c r="B30" s="47" t="e">
        <f>#REF!</f>
        <v>#REF!</v>
      </c>
      <c r="C30" s="137" t="e">
        <f>#REF!</f>
        <v>#REF!</v>
      </c>
      <c r="D30" s="49" t="e">
        <f>#REF!</f>
        <v>#REF!</v>
      </c>
      <c r="E30" s="145" t="e">
        <f>#REF!</f>
        <v>#REF!</v>
      </c>
      <c r="F30" s="50" t="e">
        <f>#VALUE!</f>
        <v>#VALUE!</v>
      </c>
      <c r="G30" s="50" t="e">
        <f>#VALUE!</f>
        <v>#VALUE!</v>
      </c>
      <c r="H30" s="50" t="e">
        <f>#VALUE!</f>
        <v>#VALUE!</v>
      </c>
      <c r="I30" s="50" t="e">
        <f>#VALUE!</f>
        <v>#VALUE!</v>
      </c>
      <c r="J30" s="146"/>
    </row>
    <row r="31" spans="2:10" ht="42" customHeight="1">
      <c r="B31" s="47" t="e">
        <f>#REF!</f>
        <v>#REF!</v>
      </c>
      <c r="C31" s="137" t="e">
        <f>#REF!</f>
        <v>#REF!</v>
      </c>
      <c r="D31" s="49" t="e">
        <f>#REF!</f>
        <v>#REF!</v>
      </c>
      <c r="E31" s="145" t="e">
        <f>#REF!</f>
        <v>#REF!</v>
      </c>
      <c r="F31" s="50" t="e">
        <f>#VALUE!</f>
        <v>#VALUE!</v>
      </c>
      <c r="G31" s="50" t="e">
        <f>#VALUE!</f>
        <v>#VALUE!</v>
      </c>
      <c r="H31" s="50" t="e">
        <f>#VALUE!</f>
        <v>#VALUE!</v>
      </c>
      <c r="I31" s="50" t="e">
        <f>#VALUE!</f>
        <v>#VALUE!</v>
      </c>
      <c r="J31" s="146"/>
    </row>
    <row r="32" spans="2:10" ht="42" customHeight="1">
      <c r="B32" s="47" t="e">
        <f>#REF!</f>
        <v>#REF!</v>
      </c>
      <c r="C32" s="137" t="e">
        <f>#REF!</f>
        <v>#REF!</v>
      </c>
      <c r="D32" s="49" t="e">
        <f>#REF!</f>
        <v>#REF!</v>
      </c>
      <c r="E32" s="145" t="e">
        <f>#REF!</f>
        <v>#REF!</v>
      </c>
      <c r="F32" s="50" t="e">
        <f>#VALUE!</f>
        <v>#VALUE!</v>
      </c>
      <c r="G32" s="50" t="e">
        <f>#VALUE!</f>
        <v>#VALUE!</v>
      </c>
      <c r="H32" s="50" t="e">
        <f>#VALUE!</f>
        <v>#VALUE!</v>
      </c>
      <c r="I32" s="50" t="e">
        <f>#VALUE!</f>
        <v>#VALUE!</v>
      </c>
      <c r="J32" s="146"/>
    </row>
    <row r="33" spans="2:10" ht="42" customHeight="1">
      <c r="B33" s="47" t="e">
        <f>#REF!</f>
        <v>#REF!</v>
      </c>
      <c r="C33" s="137" t="e">
        <f>#REF!</f>
        <v>#REF!</v>
      </c>
      <c r="D33" s="49" t="e">
        <f>#REF!</f>
        <v>#REF!</v>
      </c>
      <c r="E33" s="145" t="e">
        <f>#REF!</f>
        <v>#REF!</v>
      </c>
      <c r="F33" s="50" t="e">
        <f>#VALUE!</f>
        <v>#VALUE!</v>
      </c>
      <c r="G33" s="50" t="e">
        <f>#VALUE!</f>
        <v>#VALUE!</v>
      </c>
      <c r="H33" s="50" t="e">
        <f>#VALUE!</f>
        <v>#VALUE!</v>
      </c>
      <c r="I33" s="50" t="e">
        <f>#VALUE!</f>
        <v>#VALUE!</v>
      </c>
      <c r="J33" s="146"/>
    </row>
    <row r="34" spans="2:10" ht="42" customHeight="1">
      <c r="B34" s="47" t="e">
        <f>#REF!</f>
        <v>#REF!</v>
      </c>
      <c r="C34" s="137" t="e">
        <f>#REF!</f>
        <v>#REF!</v>
      </c>
      <c r="D34" s="49" t="e">
        <f>#REF!</f>
        <v>#REF!</v>
      </c>
      <c r="E34" s="145" t="e">
        <f>#REF!</f>
        <v>#REF!</v>
      </c>
      <c r="F34" s="50" t="e">
        <f>#VALUE!</f>
        <v>#VALUE!</v>
      </c>
      <c r="G34" s="50" t="e">
        <f>#VALUE!</f>
        <v>#VALUE!</v>
      </c>
      <c r="H34" s="50" t="e">
        <f>#VALUE!</f>
        <v>#VALUE!</v>
      </c>
      <c r="I34" s="50" t="e">
        <f>#VALUE!</f>
        <v>#VALUE!</v>
      </c>
      <c r="J34" s="146"/>
    </row>
    <row r="35" spans="2:10" ht="42" customHeight="1">
      <c r="B35" s="47" t="e">
        <f>#REF!</f>
        <v>#REF!</v>
      </c>
      <c r="C35" s="137" t="e">
        <f>#REF!</f>
        <v>#REF!</v>
      </c>
      <c r="D35" s="49" t="e">
        <f>#REF!</f>
        <v>#REF!</v>
      </c>
      <c r="E35" s="145" t="e">
        <f>#REF!</f>
        <v>#REF!</v>
      </c>
      <c r="F35" s="50" t="e">
        <f>#VALUE!</f>
        <v>#VALUE!</v>
      </c>
      <c r="G35" s="50" t="e">
        <f>#VALUE!</f>
        <v>#VALUE!</v>
      </c>
      <c r="H35" s="50" t="e">
        <f>#VALUE!</f>
        <v>#VALUE!</v>
      </c>
      <c r="I35" s="50" t="e">
        <f>#VALUE!</f>
        <v>#VALUE!</v>
      </c>
      <c r="J35" s="146"/>
    </row>
    <row r="36" spans="2:10" ht="42" customHeight="1">
      <c r="B36" s="47" t="e">
        <f>#REF!</f>
        <v>#REF!</v>
      </c>
      <c r="C36" s="137" t="e">
        <f>#REF!</f>
        <v>#REF!</v>
      </c>
      <c r="D36" s="49" t="e">
        <f>#REF!</f>
        <v>#REF!</v>
      </c>
      <c r="E36" s="145" t="e">
        <f>#REF!</f>
        <v>#REF!</v>
      </c>
      <c r="F36" s="50" t="e">
        <f>#VALUE!</f>
        <v>#VALUE!</v>
      </c>
      <c r="G36" s="50" t="e">
        <f>#VALUE!</f>
        <v>#VALUE!</v>
      </c>
      <c r="H36" s="50" t="e">
        <f>#VALUE!</f>
        <v>#VALUE!</v>
      </c>
      <c r="I36" s="50" t="e">
        <f>#VALUE!</f>
        <v>#VALUE!</v>
      </c>
      <c r="J36" s="146"/>
    </row>
    <row r="37" spans="2:10" ht="42" customHeight="1">
      <c r="B37" s="47" t="e">
        <f>#REF!</f>
        <v>#REF!</v>
      </c>
      <c r="C37" s="137" t="e">
        <f>#REF!</f>
        <v>#REF!</v>
      </c>
      <c r="D37" s="49" t="e">
        <f>#REF!</f>
        <v>#REF!</v>
      </c>
      <c r="E37" s="145" t="e">
        <f>#REF!</f>
        <v>#REF!</v>
      </c>
      <c r="F37" s="50" t="e">
        <f>#VALUE!</f>
        <v>#VALUE!</v>
      </c>
      <c r="G37" s="50" t="e">
        <f>#VALUE!</f>
        <v>#VALUE!</v>
      </c>
      <c r="H37" s="50" t="e">
        <f>#VALUE!</f>
        <v>#VALUE!</v>
      </c>
      <c r="I37" s="50" t="e">
        <f>#VALUE!</f>
        <v>#VALUE!</v>
      </c>
      <c r="J37" s="146"/>
    </row>
    <row r="38" spans="2:10" ht="42" customHeight="1">
      <c r="B38" s="47" t="e">
        <f>#REF!</f>
        <v>#REF!</v>
      </c>
      <c r="C38" s="137" t="e">
        <f>#REF!</f>
        <v>#REF!</v>
      </c>
      <c r="D38" s="49" t="e">
        <f>#REF!</f>
        <v>#REF!</v>
      </c>
      <c r="E38" s="145" t="e">
        <f>#REF!</f>
        <v>#REF!</v>
      </c>
      <c r="F38" s="50" t="e">
        <f>#VALUE!</f>
        <v>#VALUE!</v>
      </c>
      <c r="G38" s="50" t="e">
        <f>#VALUE!</f>
        <v>#VALUE!</v>
      </c>
      <c r="H38" s="50" t="e">
        <f>#VALUE!</f>
        <v>#VALUE!</v>
      </c>
      <c r="I38" s="50" t="e">
        <f>#VALUE!</f>
        <v>#VALUE!</v>
      </c>
      <c r="J38" s="146"/>
    </row>
    <row r="39" spans="2:10" ht="42" customHeight="1">
      <c r="B39" s="47" t="e">
        <f>#REF!</f>
        <v>#REF!</v>
      </c>
      <c r="C39" s="137" t="e">
        <f>#REF!</f>
        <v>#REF!</v>
      </c>
      <c r="D39" s="49" t="e">
        <f>#REF!</f>
        <v>#REF!</v>
      </c>
      <c r="E39" s="145" t="e">
        <f>#REF!</f>
        <v>#REF!</v>
      </c>
      <c r="F39" s="50" t="e">
        <f>#VALUE!</f>
        <v>#VALUE!</v>
      </c>
      <c r="G39" s="50" t="e">
        <f>#VALUE!</f>
        <v>#VALUE!</v>
      </c>
      <c r="H39" s="50" t="e">
        <f>#VALUE!</f>
        <v>#VALUE!</v>
      </c>
      <c r="I39" s="50" t="e">
        <f>#VALUE!</f>
        <v>#VALUE!</v>
      </c>
      <c r="J39" s="146"/>
    </row>
    <row r="40" spans="2:10" ht="42" customHeight="1">
      <c r="B40" s="47" t="e">
        <f>#REF!</f>
        <v>#REF!</v>
      </c>
      <c r="C40" s="137" t="e">
        <f>#REF!</f>
        <v>#REF!</v>
      </c>
      <c r="D40" s="49" t="e">
        <f>#REF!</f>
        <v>#REF!</v>
      </c>
      <c r="E40" s="145" t="e">
        <f>#REF!</f>
        <v>#REF!</v>
      </c>
      <c r="F40" s="50" t="e">
        <f>#VALUE!</f>
        <v>#VALUE!</v>
      </c>
      <c r="G40" s="50" t="e">
        <f>#VALUE!</f>
        <v>#VALUE!</v>
      </c>
      <c r="H40" s="50" t="e">
        <f>#VALUE!</f>
        <v>#VALUE!</v>
      </c>
      <c r="I40" s="50" t="e">
        <f>#VALUE!</f>
        <v>#VALUE!</v>
      </c>
      <c r="J40" s="146"/>
    </row>
    <row r="41" spans="2:10" ht="42" customHeight="1">
      <c r="B41" s="47" t="e">
        <f>#REF!</f>
        <v>#REF!</v>
      </c>
      <c r="C41" s="137" t="e">
        <f>#REF!</f>
        <v>#REF!</v>
      </c>
      <c r="D41" s="49" t="e">
        <f>#REF!</f>
        <v>#REF!</v>
      </c>
      <c r="E41" s="145" t="e">
        <f>#REF!</f>
        <v>#REF!</v>
      </c>
      <c r="F41" s="50" t="e">
        <f>#VALUE!</f>
        <v>#VALUE!</v>
      </c>
      <c r="G41" s="50" t="e">
        <f>#VALUE!</f>
        <v>#VALUE!</v>
      </c>
      <c r="H41" s="50" t="e">
        <f>#VALUE!</f>
        <v>#VALUE!</v>
      </c>
      <c r="I41" s="50" t="e">
        <f>#VALUE!</f>
        <v>#VALUE!</v>
      </c>
      <c r="J41" s="146"/>
    </row>
    <row r="42" spans="2:10" ht="42" customHeight="1">
      <c r="B42" s="47" t="e">
        <f>#REF!</f>
        <v>#REF!</v>
      </c>
      <c r="C42" s="137" t="e">
        <f>#REF!</f>
        <v>#REF!</v>
      </c>
      <c r="D42" s="49" t="e">
        <f>#REF!</f>
        <v>#REF!</v>
      </c>
      <c r="E42" s="145" t="e">
        <f>#REF!</f>
        <v>#REF!</v>
      </c>
      <c r="F42" s="50" t="e">
        <f>#VALUE!</f>
        <v>#VALUE!</v>
      </c>
      <c r="G42" s="50" t="e">
        <f>#VALUE!</f>
        <v>#VALUE!</v>
      </c>
      <c r="H42" s="50" t="e">
        <f>#VALUE!</f>
        <v>#VALUE!</v>
      </c>
      <c r="I42" s="50" t="e">
        <f>#VALUE!</f>
        <v>#VALUE!</v>
      </c>
      <c r="J42" s="146"/>
    </row>
    <row r="43" spans="2:10" ht="42" customHeight="1">
      <c r="B43" s="47" t="e">
        <f>#REF!</f>
        <v>#REF!</v>
      </c>
      <c r="C43" s="137" t="e">
        <f>#REF!</f>
        <v>#REF!</v>
      </c>
      <c r="D43" s="49" t="e">
        <f>#REF!</f>
        <v>#REF!</v>
      </c>
      <c r="E43" s="145" t="e">
        <f>#REF!</f>
        <v>#REF!</v>
      </c>
      <c r="F43" s="50" t="e">
        <f>#VALUE!</f>
        <v>#VALUE!</v>
      </c>
      <c r="G43" s="50" t="e">
        <f>#VALUE!</f>
        <v>#VALUE!</v>
      </c>
      <c r="H43" s="50" t="e">
        <f>#VALUE!</f>
        <v>#VALUE!</v>
      </c>
      <c r="I43" s="50" t="e">
        <f>#VALUE!</f>
        <v>#VALUE!</v>
      </c>
      <c r="J43" s="146"/>
    </row>
    <row r="44" spans="2:10" ht="42" customHeight="1">
      <c r="B44" s="47" t="e">
        <f>#REF!</f>
        <v>#REF!</v>
      </c>
      <c r="C44" s="137" t="e">
        <f>#REF!</f>
        <v>#REF!</v>
      </c>
      <c r="D44" s="49" t="e">
        <f>#REF!</f>
        <v>#REF!</v>
      </c>
      <c r="E44" s="145" t="e">
        <f>#REF!</f>
        <v>#REF!</v>
      </c>
      <c r="F44" s="50" t="e">
        <f>#VALUE!</f>
        <v>#VALUE!</v>
      </c>
      <c r="G44" s="50" t="e">
        <f>#VALUE!</f>
        <v>#VALUE!</v>
      </c>
      <c r="H44" s="50" t="e">
        <f>#VALUE!</f>
        <v>#VALUE!</v>
      </c>
      <c r="I44" s="50" t="e">
        <f>#VALUE!</f>
        <v>#VALUE!</v>
      </c>
      <c r="J44" s="146"/>
    </row>
    <row r="45" spans="2:10" ht="42" customHeight="1">
      <c r="B45" s="47" t="e">
        <f>#REF!</f>
        <v>#REF!</v>
      </c>
      <c r="C45" s="137" t="e">
        <f>#REF!</f>
        <v>#REF!</v>
      </c>
      <c r="D45" s="49" t="e">
        <f>#REF!</f>
        <v>#REF!</v>
      </c>
      <c r="E45" s="145" t="e">
        <f>#REF!</f>
        <v>#REF!</v>
      </c>
      <c r="F45" s="50" t="e">
        <f>#VALUE!</f>
        <v>#VALUE!</v>
      </c>
      <c r="G45" s="50" t="e">
        <f>#VALUE!</f>
        <v>#VALUE!</v>
      </c>
      <c r="H45" s="50" t="e">
        <f>#VALUE!</f>
        <v>#VALUE!</v>
      </c>
      <c r="I45" s="50" t="e">
        <f>#VALUE!</f>
        <v>#VALUE!</v>
      </c>
      <c r="J45" s="146"/>
    </row>
    <row r="46" spans="2:10" ht="42" customHeight="1">
      <c r="B46" s="47" t="e">
        <f>#REF!</f>
        <v>#REF!</v>
      </c>
      <c r="C46" s="137" t="e">
        <f>#REF!</f>
        <v>#REF!</v>
      </c>
      <c r="D46" s="49" t="e">
        <f>#REF!</f>
        <v>#REF!</v>
      </c>
      <c r="E46" s="145" t="e">
        <f>#REF!</f>
        <v>#REF!</v>
      </c>
      <c r="F46" s="50" t="e">
        <f>#VALUE!</f>
        <v>#VALUE!</v>
      </c>
      <c r="G46" s="50" t="e">
        <f>#VALUE!</f>
        <v>#VALUE!</v>
      </c>
      <c r="H46" s="50" t="e">
        <f>#VALUE!</f>
        <v>#VALUE!</v>
      </c>
      <c r="I46" s="50" t="e">
        <f>#VALUE!</f>
        <v>#VALUE!</v>
      </c>
      <c r="J46" s="146"/>
    </row>
    <row r="47" spans="2:10" ht="42" customHeight="1">
      <c r="B47" s="47" t="e">
        <f>#REF!</f>
        <v>#REF!</v>
      </c>
      <c r="C47" s="137" t="e">
        <f>#REF!</f>
        <v>#REF!</v>
      </c>
      <c r="D47" s="49" t="e">
        <f>#REF!</f>
        <v>#REF!</v>
      </c>
      <c r="E47" s="145" t="e">
        <f>#REF!</f>
        <v>#REF!</v>
      </c>
      <c r="F47" s="50" t="e">
        <f>#VALUE!</f>
        <v>#VALUE!</v>
      </c>
      <c r="G47" s="50" t="e">
        <f>#VALUE!</f>
        <v>#VALUE!</v>
      </c>
      <c r="H47" s="50" t="e">
        <f>#VALUE!</f>
        <v>#VALUE!</v>
      </c>
      <c r="I47" s="50" t="e">
        <f>#VALUE!</f>
        <v>#VALUE!</v>
      </c>
      <c r="J47" s="146"/>
    </row>
    <row r="48" spans="2:10" ht="42" customHeight="1">
      <c r="B48" s="47" t="e">
        <f>#REF!</f>
        <v>#REF!</v>
      </c>
      <c r="C48" s="137" t="e">
        <f>#REF!</f>
        <v>#REF!</v>
      </c>
      <c r="D48" s="49" t="e">
        <f>#REF!</f>
        <v>#REF!</v>
      </c>
      <c r="E48" s="145" t="e">
        <f>#REF!</f>
        <v>#REF!</v>
      </c>
      <c r="F48" s="50" t="e">
        <f>#VALUE!</f>
        <v>#VALUE!</v>
      </c>
      <c r="G48" s="50" t="e">
        <f>#VALUE!</f>
        <v>#VALUE!</v>
      </c>
      <c r="H48" s="50" t="e">
        <f>#VALUE!</f>
        <v>#VALUE!</v>
      </c>
      <c r="I48" s="50" t="e">
        <f>#VALUE!</f>
        <v>#VALUE!</v>
      </c>
      <c r="J48" s="146"/>
    </row>
    <row r="49" spans="2:10" ht="42" customHeight="1">
      <c r="B49" s="47" t="e">
        <f>#REF!</f>
        <v>#REF!</v>
      </c>
      <c r="C49" s="137" t="e">
        <f>#REF!</f>
        <v>#REF!</v>
      </c>
      <c r="D49" s="49" t="e">
        <f>#REF!</f>
        <v>#REF!</v>
      </c>
      <c r="E49" s="145" t="e">
        <f>#REF!</f>
        <v>#REF!</v>
      </c>
      <c r="F49" s="50" t="e">
        <f>#VALUE!</f>
        <v>#VALUE!</v>
      </c>
      <c r="G49" s="50" t="e">
        <f>#VALUE!</f>
        <v>#VALUE!</v>
      </c>
      <c r="H49" s="50" t="e">
        <f>#VALUE!</f>
        <v>#VALUE!</v>
      </c>
      <c r="I49" s="50" t="e">
        <f>#VALUE!</f>
        <v>#VALUE!</v>
      </c>
      <c r="J49" s="146"/>
    </row>
    <row r="50" spans="2:10" ht="42" customHeight="1">
      <c r="B50" s="47" t="e">
        <f>#REF!</f>
        <v>#REF!</v>
      </c>
      <c r="C50" s="137" t="e">
        <f>#REF!</f>
        <v>#REF!</v>
      </c>
      <c r="D50" s="49" t="e">
        <f>#REF!</f>
        <v>#REF!</v>
      </c>
      <c r="E50" s="145" t="e">
        <f>#REF!</f>
        <v>#REF!</v>
      </c>
      <c r="F50" s="50" t="e">
        <f>#VALUE!</f>
        <v>#VALUE!</v>
      </c>
      <c r="G50" s="50" t="e">
        <f>#VALUE!</f>
        <v>#VALUE!</v>
      </c>
      <c r="H50" s="50" t="e">
        <f>#VALUE!</f>
        <v>#VALUE!</v>
      </c>
      <c r="I50" s="50" t="e">
        <f>#VALUE!</f>
        <v>#VALUE!</v>
      </c>
      <c r="J50" s="146"/>
    </row>
    <row r="51" spans="2:10" ht="42" customHeight="1">
      <c r="B51" s="47" t="e">
        <f>#REF!</f>
        <v>#REF!</v>
      </c>
      <c r="C51" s="137" t="e">
        <f>#REF!</f>
        <v>#REF!</v>
      </c>
      <c r="D51" s="49" t="e">
        <f>#REF!</f>
        <v>#REF!</v>
      </c>
      <c r="E51" s="145" t="e">
        <f>#REF!</f>
        <v>#REF!</v>
      </c>
      <c r="F51" s="50" t="e">
        <f>#VALUE!</f>
        <v>#VALUE!</v>
      </c>
      <c r="G51" s="50" t="e">
        <f>#VALUE!</f>
        <v>#VALUE!</v>
      </c>
      <c r="H51" s="50" t="e">
        <f>#VALUE!</f>
        <v>#VALUE!</v>
      </c>
      <c r="I51" s="50" t="e">
        <f>#VALUE!</f>
        <v>#VALUE!</v>
      </c>
      <c r="J51" s="146"/>
    </row>
    <row r="52" spans="2:10" ht="42" customHeight="1">
      <c r="B52" s="47" t="e">
        <f>#REF!</f>
        <v>#REF!</v>
      </c>
      <c r="C52" s="137" t="e">
        <f>#REF!</f>
        <v>#REF!</v>
      </c>
      <c r="D52" s="49" t="e">
        <f>#REF!</f>
        <v>#REF!</v>
      </c>
      <c r="E52" s="145" t="e">
        <f>#REF!</f>
        <v>#REF!</v>
      </c>
      <c r="F52" s="50" t="e">
        <f>#VALUE!</f>
        <v>#VALUE!</v>
      </c>
      <c r="G52" s="50" t="e">
        <f>#VALUE!</f>
        <v>#VALUE!</v>
      </c>
      <c r="H52" s="50" t="e">
        <f>#VALUE!</f>
        <v>#VALUE!</v>
      </c>
      <c r="I52" s="50" t="e">
        <f>#VALUE!</f>
        <v>#VALUE!</v>
      </c>
      <c r="J52" s="146"/>
    </row>
    <row r="53" spans="2:10" ht="42" customHeight="1">
      <c r="B53" s="47" t="e">
        <f>#REF!</f>
        <v>#REF!</v>
      </c>
      <c r="C53" s="137" t="e">
        <f>#REF!</f>
        <v>#REF!</v>
      </c>
      <c r="D53" s="49" t="e">
        <f>#REF!</f>
        <v>#REF!</v>
      </c>
      <c r="E53" s="145" t="e">
        <f>#REF!</f>
        <v>#REF!</v>
      </c>
      <c r="F53" s="50" t="e">
        <f>#VALUE!</f>
        <v>#VALUE!</v>
      </c>
      <c r="G53" s="50" t="e">
        <f>#VALUE!</f>
        <v>#VALUE!</v>
      </c>
      <c r="H53" s="50" t="e">
        <f>#VALUE!</f>
        <v>#VALUE!</v>
      </c>
      <c r="I53" s="50" t="e">
        <f>#VALUE!</f>
        <v>#VALUE!</v>
      </c>
      <c r="J53" s="146"/>
    </row>
    <row r="54" spans="2:10" ht="42" customHeight="1">
      <c r="B54" s="47" t="e">
        <f>#REF!</f>
        <v>#REF!</v>
      </c>
      <c r="C54" s="137" t="e">
        <f>#REF!</f>
        <v>#REF!</v>
      </c>
      <c r="D54" s="49" t="e">
        <f>#REF!</f>
        <v>#REF!</v>
      </c>
      <c r="E54" s="145" t="e">
        <f>#REF!</f>
        <v>#REF!</v>
      </c>
      <c r="F54" s="50" t="e">
        <f>#VALUE!</f>
        <v>#VALUE!</v>
      </c>
      <c r="G54" s="50" t="e">
        <f>#VALUE!</f>
        <v>#VALUE!</v>
      </c>
      <c r="H54" s="50" t="e">
        <f>#VALUE!</f>
        <v>#VALUE!</v>
      </c>
      <c r="I54" s="50" t="e">
        <f>#VALUE!</f>
        <v>#VALUE!</v>
      </c>
      <c r="J54" s="146"/>
    </row>
    <row r="55" spans="2:10" ht="42" customHeight="1">
      <c r="B55" s="47" t="e">
        <f>#REF!</f>
        <v>#REF!</v>
      </c>
      <c r="C55" s="137" t="e">
        <f>#REF!</f>
        <v>#REF!</v>
      </c>
      <c r="D55" s="49" t="e">
        <f>#REF!</f>
        <v>#REF!</v>
      </c>
      <c r="E55" s="145" t="e">
        <f>#REF!</f>
        <v>#REF!</v>
      </c>
      <c r="F55" s="50" t="e">
        <f>#VALUE!</f>
        <v>#VALUE!</v>
      </c>
      <c r="G55" s="50" t="e">
        <f>#VALUE!</f>
        <v>#VALUE!</v>
      </c>
      <c r="H55" s="50" t="e">
        <f>#VALUE!</f>
        <v>#VALUE!</v>
      </c>
      <c r="I55" s="50" t="e">
        <f>#VALUE!</f>
        <v>#VALUE!</v>
      </c>
      <c r="J55" s="146"/>
    </row>
    <row r="56" spans="2:10" ht="42" customHeight="1">
      <c r="B56" s="47" t="e">
        <f>#REF!</f>
        <v>#REF!</v>
      </c>
      <c r="C56" s="137" t="e">
        <f>#REF!</f>
        <v>#REF!</v>
      </c>
      <c r="D56" s="49" t="e">
        <f>#REF!</f>
        <v>#REF!</v>
      </c>
      <c r="E56" s="145" t="e">
        <f>#REF!</f>
        <v>#REF!</v>
      </c>
      <c r="F56" s="50" t="e">
        <f>#VALUE!</f>
        <v>#VALUE!</v>
      </c>
      <c r="G56" s="50" t="e">
        <f>#VALUE!</f>
        <v>#VALUE!</v>
      </c>
      <c r="H56" s="50" t="e">
        <f>#VALUE!</f>
        <v>#VALUE!</v>
      </c>
      <c r="I56" s="50" t="e">
        <f>#VALUE!</f>
        <v>#VALUE!</v>
      </c>
      <c r="J56" s="146"/>
    </row>
    <row r="57" spans="2:10" ht="42" customHeight="1">
      <c r="B57" s="47" t="e">
        <f>#REF!</f>
        <v>#REF!</v>
      </c>
      <c r="C57" s="137" t="e">
        <f>#REF!</f>
        <v>#REF!</v>
      </c>
      <c r="D57" s="49" t="e">
        <f>#REF!</f>
        <v>#REF!</v>
      </c>
      <c r="E57" s="145" t="e">
        <f>#REF!</f>
        <v>#REF!</v>
      </c>
      <c r="F57" s="50" t="e">
        <f>#VALUE!</f>
        <v>#VALUE!</v>
      </c>
      <c r="G57" s="50" t="e">
        <f>#VALUE!</f>
        <v>#VALUE!</v>
      </c>
      <c r="H57" s="50" t="e">
        <f>#VALUE!</f>
        <v>#VALUE!</v>
      </c>
      <c r="I57" s="50" t="e">
        <f>#VALUE!</f>
        <v>#VALUE!</v>
      </c>
      <c r="J57" s="146"/>
    </row>
    <row r="58" spans="2:10" ht="42" customHeight="1">
      <c r="B58" s="47" t="e">
        <f>#REF!</f>
        <v>#REF!</v>
      </c>
      <c r="C58" s="137" t="e">
        <f>#REF!</f>
        <v>#REF!</v>
      </c>
      <c r="D58" s="49" t="e">
        <f>#REF!</f>
        <v>#REF!</v>
      </c>
      <c r="E58" s="145" t="e">
        <f>#REF!</f>
        <v>#REF!</v>
      </c>
      <c r="F58" s="50" t="e">
        <f>#VALUE!</f>
        <v>#VALUE!</v>
      </c>
      <c r="G58" s="50" t="e">
        <f>#VALUE!</f>
        <v>#VALUE!</v>
      </c>
      <c r="H58" s="50" t="e">
        <f>#VALUE!</f>
        <v>#VALUE!</v>
      </c>
      <c r="I58" s="50" t="e">
        <f>#VALUE!</f>
        <v>#VALUE!</v>
      </c>
      <c r="J58" s="146"/>
    </row>
    <row r="59" spans="2:10" ht="42" customHeight="1">
      <c r="B59" s="47" t="e">
        <f>#REF!</f>
        <v>#REF!</v>
      </c>
      <c r="C59" s="137" t="e">
        <f>#REF!</f>
        <v>#REF!</v>
      </c>
      <c r="D59" s="49" t="e">
        <f>#REF!</f>
        <v>#REF!</v>
      </c>
      <c r="E59" s="145" t="e">
        <f>#REF!</f>
        <v>#REF!</v>
      </c>
      <c r="F59" s="50" t="e">
        <f>#VALUE!</f>
        <v>#VALUE!</v>
      </c>
      <c r="G59" s="50" t="e">
        <f>#VALUE!</f>
        <v>#VALUE!</v>
      </c>
      <c r="H59" s="50" t="e">
        <f>#VALUE!</f>
        <v>#VALUE!</v>
      </c>
      <c r="I59" s="50" t="e">
        <f>#VALUE!</f>
        <v>#VALUE!</v>
      </c>
      <c r="J59" s="146"/>
    </row>
    <row r="60" spans="2:10" ht="42" customHeight="1">
      <c r="B60" s="47" t="e">
        <f>#REF!</f>
        <v>#REF!</v>
      </c>
      <c r="C60" s="137" t="e">
        <f>#REF!</f>
        <v>#REF!</v>
      </c>
      <c r="D60" s="49" t="e">
        <f>#REF!</f>
        <v>#REF!</v>
      </c>
      <c r="E60" s="145" t="e">
        <f>#REF!</f>
        <v>#REF!</v>
      </c>
      <c r="F60" s="50" t="e">
        <f>#VALUE!</f>
        <v>#VALUE!</v>
      </c>
      <c r="G60" s="50" t="e">
        <f>#VALUE!</f>
        <v>#VALUE!</v>
      </c>
      <c r="H60" s="50" t="e">
        <f>#VALUE!</f>
        <v>#VALUE!</v>
      </c>
      <c r="I60" s="50" t="e">
        <f>#VALUE!</f>
        <v>#VALUE!</v>
      </c>
      <c r="J60" s="146"/>
    </row>
    <row r="61" spans="2:10" ht="42" customHeight="1">
      <c r="B61" s="47" t="e">
        <f>#REF!</f>
        <v>#REF!</v>
      </c>
      <c r="C61" s="137" t="e">
        <f>#REF!</f>
        <v>#REF!</v>
      </c>
      <c r="D61" s="49" t="e">
        <f>#REF!</f>
        <v>#REF!</v>
      </c>
      <c r="E61" s="145" t="e">
        <f>#REF!</f>
        <v>#REF!</v>
      </c>
      <c r="F61" s="50" t="e">
        <f>#VALUE!</f>
        <v>#VALUE!</v>
      </c>
      <c r="G61" s="50" t="e">
        <f>#VALUE!</f>
        <v>#VALUE!</v>
      </c>
      <c r="H61" s="50" t="e">
        <f>#VALUE!</f>
        <v>#VALUE!</v>
      </c>
      <c r="I61" s="50" t="e">
        <f>#VALUE!</f>
        <v>#VALUE!</v>
      </c>
      <c r="J61" s="146"/>
    </row>
    <row r="62" spans="2:10" ht="42" customHeight="1">
      <c r="B62" s="47" t="e">
        <f>#REF!</f>
        <v>#REF!</v>
      </c>
      <c r="C62" s="137" t="e">
        <f>#REF!</f>
        <v>#REF!</v>
      </c>
      <c r="D62" s="49" t="e">
        <f>#REF!</f>
        <v>#REF!</v>
      </c>
      <c r="E62" s="145" t="e">
        <f>#REF!</f>
        <v>#REF!</v>
      </c>
      <c r="F62" s="50" t="e">
        <f>#VALUE!</f>
        <v>#VALUE!</v>
      </c>
      <c r="G62" s="50" t="e">
        <f>#VALUE!</f>
        <v>#VALUE!</v>
      </c>
      <c r="H62" s="50" t="e">
        <f>#VALUE!</f>
        <v>#VALUE!</v>
      </c>
      <c r="I62" s="50" t="e">
        <f>#VALUE!</f>
        <v>#VALUE!</v>
      </c>
      <c r="J62" s="146"/>
    </row>
    <row r="63" spans="2:10" ht="42" customHeight="1">
      <c r="B63" s="47" t="e">
        <f>#REF!</f>
        <v>#REF!</v>
      </c>
      <c r="C63" s="137" t="e">
        <f>#REF!</f>
        <v>#REF!</v>
      </c>
      <c r="D63" s="49" t="e">
        <f>#REF!</f>
        <v>#REF!</v>
      </c>
      <c r="E63" s="145" t="e">
        <f>#REF!</f>
        <v>#REF!</v>
      </c>
      <c r="F63" s="50" t="e">
        <f>#VALUE!</f>
        <v>#VALUE!</v>
      </c>
      <c r="G63" s="50" t="e">
        <f>#VALUE!</f>
        <v>#VALUE!</v>
      </c>
      <c r="H63" s="50" t="e">
        <f>#VALUE!</f>
        <v>#VALUE!</v>
      </c>
      <c r="I63" s="50" t="e">
        <f>#VALUE!</f>
        <v>#VALUE!</v>
      </c>
      <c r="J63" s="146"/>
    </row>
    <row r="64" spans="2:10" ht="42" customHeight="1">
      <c r="B64" s="47" t="e">
        <f>#REF!</f>
        <v>#REF!</v>
      </c>
      <c r="C64" s="137" t="e">
        <f>#REF!</f>
        <v>#REF!</v>
      </c>
      <c r="D64" s="49" t="e">
        <f>#REF!</f>
        <v>#REF!</v>
      </c>
      <c r="E64" s="145" t="e">
        <f>#REF!</f>
        <v>#REF!</v>
      </c>
      <c r="F64" s="50" t="e">
        <f>#VALUE!</f>
        <v>#VALUE!</v>
      </c>
      <c r="G64" s="50" t="e">
        <f>#VALUE!</f>
        <v>#VALUE!</v>
      </c>
      <c r="H64" s="50" t="e">
        <f>#VALUE!</f>
        <v>#VALUE!</v>
      </c>
      <c r="I64" s="50" t="e">
        <f>#VALUE!</f>
        <v>#VALUE!</v>
      </c>
      <c r="J64" s="146"/>
    </row>
    <row r="65" spans="2:10" ht="42" customHeight="1">
      <c r="B65" s="47" t="e">
        <f>#REF!</f>
        <v>#REF!</v>
      </c>
      <c r="C65" s="137" t="e">
        <f>#REF!</f>
        <v>#REF!</v>
      </c>
      <c r="D65" s="49" t="e">
        <f>#REF!</f>
        <v>#REF!</v>
      </c>
      <c r="E65" s="145" t="e">
        <f>#REF!</f>
        <v>#REF!</v>
      </c>
      <c r="F65" s="50" t="e">
        <f>#VALUE!</f>
        <v>#VALUE!</v>
      </c>
      <c r="G65" s="50" t="e">
        <f>#VALUE!</f>
        <v>#VALUE!</v>
      </c>
      <c r="H65" s="50" t="e">
        <f>#VALUE!</f>
        <v>#VALUE!</v>
      </c>
      <c r="I65" s="50" t="e">
        <f>#VALUE!</f>
        <v>#VALUE!</v>
      </c>
      <c r="J65" s="146"/>
    </row>
    <row r="66" spans="2:10" ht="42" customHeight="1">
      <c r="B66" s="47" t="e">
        <f>#REF!</f>
        <v>#REF!</v>
      </c>
      <c r="C66" s="137" t="e">
        <f>#REF!</f>
        <v>#REF!</v>
      </c>
      <c r="D66" s="49" t="e">
        <f>#REF!</f>
        <v>#REF!</v>
      </c>
      <c r="E66" s="145" t="e">
        <f>#REF!</f>
        <v>#REF!</v>
      </c>
      <c r="F66" s="50" t="e">
        <f>#VALUE!</f>
        <v>#VALUE!</v>
      </c>
      <c r="G66" s="50" t="e">
        <f>#VALUE!</f>
        <v>#VALUE!</v>
      </c>
      <c r="H66" s="50" t="e">
        <f>#VALUE!</f>
        <v>#VALUE!</v>
      </c>
      <c r="I66" s="50" t="e">
        <f>#VALUE!</f>
        <v>#VALUE!</v>
      </c>
      <c r="J66" s="146"/>
    </row>
    <row r="67" spans="2:10" ht="42" customHeight="1">
      <c r="B67" s="47" t="e">
        <f>#REF!</f>
        <v>#REF!</v>
      </c>
      <c r="C67" s="137" t="e">
        <f>#REF!</f>
        <v>#REF!</v>
      </c>
      <c r="D67" s="49" t="e">
        <f>#REF!</f>
        <v>#REF!</v>
      </c>
      <c r="E67" s="145" t="e">
        <f>#REF!</f>
        <v>#REF!</v>
      </c>
      <c r="F67" s="50" t="e">
        <f>#VALUE!</f>
        <v>#VALUE!</v>
      </c>
      <c r="G67" s="50" t="e">
        <f>#VALUE!</f>
        <v>#VALUE!</v>
      </c>
      <c r="H67" s="50" t="e">
        <f>#VALUE!</f>
        <v>#VALUE!</v>
      </c>
      <c r="I67" s="50" t="e">
        <f>#VALUE!</f>
        <v>#VALUE!</v>
      </c>
      <c r="J67" s="146"/>
    </row>
    <row r="68" spans="2:10" ht="42" customHeight="1">
      <c r="B68" s="47" t="e">
        <f>#REF!</f>
        <v>#REF!</v>
      </c>
      <c r="C68" s="137" t="e">
        <f>#REF!</f>
        <v>#REF!</v>
      </c>
      <c r="D68" s="49" t="e">
        <f>#REF!</f>
        <v>#REF!</v>
      </c>
      <c r="E68" s="145" t="e">
        <f>#REF!</f>
        <v>#REF!</v>
      </c>
      <c r="F68" s="50" t="e">
        <f>#VALUE!</f>
        <v>#VALUE!</v>
      </c>
      <c r="G68" s="50" t="e">
        <f>#VALUE!</f>
        <v>#VALUE!</v>
      </c>
      <c r="H68" s="50" t="e">
        <f>#VALUE!</f>
        <v>#VALUE!</v>
      </c>
      <c r="I68" s="50" t="e">
        <f>#VALUE!</f>
        <v>#VALUE!</v>
      </c>
      <c r="J68" s="146"/>
    </row>
    <row r="69" spans="2:10" ht="42" customHeight="1">
      <c r="B69" s="47" t="e">
        <f>#REF!</f>
        <v>#REF!</v>
      </c>
      <c r="C69" s="137" t="e">
        <f>#REF!</f>
        <v>#REF!</v>
      </c>
      <c r="D69" s="49" t="e">
        <f>#REF!</f>
        <v>#REF!</v>
      </c>
      <c r="E69" s="145" t="e">
        <f>#REF!</f>
        <v>#REF!</v>
      </c>
      <c r="F69" s="50" t="e">
        <f>#VALUE!</f>
        <v>#VALUE!</v>
      </c>
      <c r="G69" s="50" t="e">
        <f>#VALUE!</f>
        <v>#VALUE!</v>
      </c>
      <c r="H69" s="50" t="e">
        <f>#VALUE!</f>
        <v>#VALUE!</v>
      </c>
      <c r="I69" s="50" t="e">
        <f>#VALUE!</f>
        <v>#VALUE!</v>
      </c>
      <c r="J69" s="146"/>
    </row>
    <row r="70" spans="2:10" ht="42" customHeight="1">
      <c r="B70" s="47" t="e">
        <f>#REF!</f>
        <v>#REF!</v>
      </c>
      <c r="C70" s="137" t="e">
        <f>#REF!</f>
        <v>#REF!</v>
      </c>
      <c r="D70" s="49" t="e">
        <f>#REF!</f>
        <v>#REF!</v>
      </c>
      <c r="E70" s="145" t="e">
        <f>#REF!</f>
        <v>#REF!</v>
      </c>
      <c r="F70" s="50" t="e">
        <f>#VALUE!</f>
        <v>#VALUE!</v>
      </c>
      <c r="G70" s="50" t="e">
        <f>#VALUE!</f>
        <v>#VALUE!</v>
      </c>
      <c r="H70" s="50" t="e">
        <f>#VALUE!</f>
        <v>#VALUE!</v>
      </c>
      <c r="I70" s="50" t="e">
        <f>#VALUE!</f>
        <v>#VALUE!</v>
      </c>
      <c r="J70" s="146"/>
    </row>
    <row r="71" spans="2:10" ht="42" customHeight="1">
      <c r="B71" s="47" t="e">
        <f>#REF!</f>
        <v>#REF!</v>
      </c>
      <c r="C71" s="137" t="e">
        <f>#REF!</f>
        <v>#REF!</v>
      </c>
      <c r="D71" s="49" t="e">
        <f>#REF!</f>
        <v>#REF!</v>
      </c>
      <c r="E71" s="145" t="e">
        <f>#REF!</f>
        <v>#REF!</v>
      </c>
      <c r="F71" s="50" t="e">
        <f>#VALUE!</f>
        <v>#VALUE!</v>
      </c>
      <c r="G71" s="50" t="e">
        <f>#VALUE!</f>
        <v>#VALUE!</v>
      </c>
      <c r="H71" s="50" t="e">
        <f>#VALUE!</f>
        <v>#VALUE!</v>
      </c>
      <c r="I71" s="50" t="e">
        <f>#VALUE!</f>
        <v>#VALUE!</v>
      </c>
      <c r="J71" s="146"/>
    </row>
    <row r="72" spans="2:10" ht="42" customHeight="1">
      <c r="B72" s="47" t="e">
        <f>#REF!</f>
        <v>#REF!</v>
      </c>
      <c r="C72" s="137" t="e">
        <f>#REF!</f>
        <v>#REF!</v>
      </c>
      <c r="D72" s="49" t="e">
        <f>#REF!</f>
        <v>#REF!</v>
      </c>
      <c r="E72" s="145" t="e">
        <f>#REF!</f>
        <v>#REF!</v>
      </c>
      <c r="F72" s="50" t="e">
        <f>#VALUE!</f>
        <v>#VALUE!</v>
      </c>
      <c r="G72" s="50" t="e">
        <f>#VALUE!</f>
        <v>#VALUE!</v>
      </c>
      <c r="H72" s="50" t="e">
        <f>#VALUE!</f>
        <v>#VALUE!</v>
      </c>
      <c r="I72" s="50" t="e">
        <f>#VALUE!</f>
        <v>#VALUE!</v>
      </c>
      <c r="J72" s="146"/>
    </row>
    <row r="73" spans="2:10" ht="42" customHeight="1">
      <c r="B73" s="47" t="e">
        <f>#REF!</f>
        <v>#REF!</v>
      </c>
      <c r="C73" s="137" t="e">
        <f>#REF!</f>
        <v>#REF!</v>
      </c>
      <c r="D73" s="49" t="e">
        <f>#REF!</f>
        <v>#REF!</v>
      </c>
      <c r="E73" s="145" t="e">
        <f>#REF!</f>
        <v>#REF!</v>
      </c>
      <c r="F73" s="50" t="e">
        <f>#VALUE!</f>
        <v>#VALUE!</v>
      </c>
      <c r="G73" s="50" t="e">
        <f>#VALUE!</f>
        <v>#VALUE!</v>
      </c>
      <c r="H73" s="50" t="e">
        <f>#VALUE!</f>
        <v>#VALUE!</v>
      </c>
      <c r="I73" s="50" t="e">
        <f>#VALUE!</f>
        <v>#VALUE!</v>
      </c>
      <c r="J73" s="146"/>
    </row>
    <row r="74" spans="2:10" ht="42" customHeight="1">
      <c r="B74" s="47" t="e">
        <f>#REF!</f>
        <v>#REF!</v>
      </c>
      <c r="C74" s="137" t="e">
        <f>#REF!</f>
        <v>#REF!</v>
      </c>
      <c r="D74" s="49" t="e">
        <f>#REF!</f>
        <v>#REF!</v>
      </c>
      <c r="E74" s="145" t="e">
        <f>#REF!</f>
        <v>#REF!</v>
      </c>
      <c r="F74" s="50" t="e">
        <f>#VALUE!</f>
        <v>#VALUE!</v>
      </c>
      <c r="G74" s="50" t="e">
        <f>#VALUE!</f>
        <v>#VALUE!</v>
      </c>
      <c r="H74" s="50" t="e">
        <f>#VALUE!</f>
        <v>#VALUE!</v>
      </c>
      <c r="I74" s="50" t="e">
        <f>#VALUE!</f>
        <v>#VALUE!</v>
      </c>
      <c r="J74" s="146"/>
    </row>
    <row r="75" spans="2:10" ht="42" customHeight="1">
      <c r="B75" s="47" t="e">
        <f>#REF!</f>
        <v>#REF!</v>
      </c>
      <c r="C75" s="137" t="e">
        <f>#REF!</f>
        <v>#REF!</v>
      </c>
      <c r="D75" s="49" t="e">
        <f>#REF!</f>
        <v>#REF!</v>
      </c>
      <c r="E75" s="145" t="e">
        <f>#REF!</f>
        <v>#REF!</v>
      </c>
      <c r="F75" s="50" t="e">
        <f>#VALUE!</f>
        <v>#VALUE!</v>
      </c>
      <c r="G75" s="50" t="e">
        <f>#VALUE!</f>
        <v>#VALUE!</v>
      </c>
      <c r="H75" s="50" t="e">
        <f>#VALUE!</f>
        <v>#VALUE!</v>
      </c>
      <c r="I75" s="50" t="e">
        <f>#VALUE!</f>
        <v>#VALUE!</v>
      </c>
      <c r="J75" s="146"/>
    </row>
    <row r="76" spans="2:10" ht="42" customHeight="1">
      <c r="B76" s="47" t="e">
        <f>#REF!</f>
        <v>#REF!</v>
      </c>
      <c r="C76" s="137" t="e">
        <f>#REF!</f>
        <v>#REF!</v>
      </c>
      <c r="D76" s="49" t="e">
        <f>#REF!</f>
        <v>#REF!</v>
      </c>
      <c r="E76" s="145" t="e">
        <f>#REF!</f>
        <v>#REF!</v>
      </c>
      <c r="F76" s="50" t="e">
        <f>#VALUE!</f>
        <v>#VALUE!</v>
      </c>
      <c r="G76" s="50" t="e">
        <f>#VALUE!</f>
        <v>#VALUE!</v>
      </c>
      <c r="H76" s="50" t="e">
        <f>#VALUE!</f>
        <v>#VALUE!</v>
      </c>
      <c r="I76" s="50" t="e">
        <f>#VALUE!</f>
        <v>#VALUE!</v>
      </c>
      <c r="J76" s="146"/>
    </row>
    <row r="77" spans="2:10" ht="42" customHeight="1">
      <c r="B77" s="47" t="e">
        <f>#REF!</f>
        <v>#REF!</v>
      </c>
      <c r="C77" s="137" t="e">
        <f>#REF!</f>
        <v>#REF!</v>
      </c>
      <c r="D77" s="49" t="e">
        <f>#REF!</f>
        <v>#REF!</v>
      </c>
      <c r="E77" s="145" t="e">
        <f>#REF!</f>
        <v>#REF!</v>
      </c>
      <c r="F77" s="50" t="e">
        <f>#VALUE!</f>
        <v>#VALUE!</v>
      </c>
      <c r="G77" s="50" t="e">
        <f>#VALUE!</f>
        <v>#VALUE!</v>
      </c>
      <c r="H77" s="50" t="e">
        <f>#VALUE!</f>
        <v>#VALUE!</v>
      </c>
      <c r="I77" s="50" t="e">
        <f>#VALUE!</f>
        <v>#VALUE!</v>
      </c>
      <c r="J77" s="146"/>
    </row>
    <row r="78" spans="2:10" ht="42" customHeight="1">
      <c r="B78" s="47" t="e">
        <f>#REF!</f>
        <v>#REF!</v>
      </c>
      <c r="C78" s="137" t="e">
        <f>#REF!</f>
        <v>#REF!</v>
      </c>
      <c r="D78" s="49" t="e">
        <f>#REF!</f>
        <v>#REF!</v>
      </c>
      <c r="E78" s="145" t="e">
        <f>#REF!</f>
        <v>#REF!</v>
      </c>
      <c r="F78" s="50" t="e">
        <f>#VALUE!</f>
        <v>#VALUE!</v>
      </c>
      <c r="G78" s="50" t="e">
        <f>#VALUE!</f>
        <v>#VALUE!</v>
      </c>
      <c r="H78" s="50" t="e">
        <f>#VALUE!</f>
        <v>#VALUE!</v>
      </c>
      <c r="I78" s="50" t="e">
        <f>#VALUE!</f>
        <v>#VALUE!</v>
      </c>
      <c r="J78" s="146"/>
    </row>
    <row r="79" ht="42" customHeight="1"/>
    <row r="80" ht="42" customHeight="1"/>
    <row r="81" ht="42" customHeight="1"/>
    <row r="82" ht="42" customHeight="1"/>
    <row r="83" ht="42" customHeight="1"/>
    <row r="84" ht="42" customHeight="1"/>
    <row r="85" ht="42" customHeight="1"/>
    <row r="86" ht="42" customHeight="1"/>
    <row r="87" ht="42" customHeight="1"/>
  </sheetData>
  <sheetProtection/>
  <mergeCells count="9">
    <mergeCell ref="G1:G4"/>
    <mergeCell ref="H1:H4"/>
    <mergeCell ref="I1:I4"/>
    <mergeCell ref="J1:J4"/>
    <mergeCell ref="B1:B4"/>
    <mergeCell ref="C1:C4"/>
    <mergeCell ref="D1:D4"/>
    <mergeCell ref="E1:E4"/>
    <mergeCell ref="F1:F4"/>
  </mergeCells>
  <printOptions/>
  <pageMargins left="0.5905511811023623" right="0.5905511811023623" top="0.5905511811023623" bottom="0.7874015748031497" header="0.5905511811023623" footer="0.1968503937007874"/>
  <pageSetup fitToHeight="1" fitToWidth="1" horizontalDpi="600" verticalDpi="600" orientation="landscape" paperSize="8" scale="32" r:id="rId1"/>
  <headerFooter alignWithMargins="0">
    <oddHeader>&amp;C&amp;F</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J83"/>
  <sheetViews>
    <sheetView showGridLines="0" showZeros="0" zoomScale="40" zoomScaleNormal="40" zoomScaleSheetLayoutView="80" zoomScalePageLayoutView="50" workbookViewId="0" topLeftCell="A1">
      <pane xSplit="5" topLeftCell="F1" activePane="topRight" state="frozen"/>
      <selection pane="topLeft" activeCell="J39" sqref="J39"/>
      <selection pane="topRight" activeCell="J39" sqref="J39"/>
    </sheetView>
  </sheetViews>
  <sheetFormatPr defaultColWidth="8.796875" defaultRowHeight="15"/>
  <cols>
    <col min="1" max="1" width="1.4921875" style="120" customWidth="1"/>
    <col min="2" max="2" width="40.69921875" style="121" customWidth="1"/>
    <col min="3" max="3" width="40.69921875" style="122" customWidth="1"/>
    <col min="4" max="4" width="60.69921875" style="122" customWidth="1"/>
    <col min="5" max="5" width="40.69921875" style="122" customWidth="1"/>
    <col min="6" max="6" width="40.69921875" style="120" customWidth="1"/>
    <col min="7" max="8" width="70.69921875" style="120" customWidth="1"/>
    <col min="9" max="9" width="43.69921875" style="120" customWidth="1"/>
    <col min="10" max="10" width="26" style="120" customWidth="1"/>
    <col min="11" max="16384" width="9" style="120" customWidth="1"/>
  </cols>
  <sheetData>
    <row r="1" spans="2:5" s="123" customFormat="1" ht="21.75" customHeight="1" thickBot="1">
      <c r="B1" s="124"/>
      <c r="C1" s="125"/>
      <c r="D1" s="125"/>
      <c r="E1" s="125"/>
    </row>
    <row r="2" spans="2:10" s="126" customFormat="1" ht="23.25" customHeight="1">
      <c r="B2" s="836" t="s">
        <v>47</v>
      </c>
      <c r="C2" s="830" t="s">
        <v>46</v>
      </c>
      <c r="D2" s="830" t="s">
        <v>17</v>
      </c>
      <c r="E2" s="839" t="s">
        <v>72</v>
      </c>
      <c r="F2" s="842" t="s">
        <v>73</v>
      </c>
      <c r="G2" s="830" t="s">
        <v>74</v>
      </c>
      <c r="H2" s="830" t="s">
        <v>75</v>
      </c>
      <c r="I2" s="830" t="s">
        <v>76</v>
      </c>
      <c r="J2" s="833" t="s">
        <v>850</v>
      </c>
    </row>
    <row r="3" spans="2:10" s="126" customFormat="1" ht="22.5" customHeight="1">
      <c r="B3" s="837"/>
      <c r="C3" s="831"/>
      <c r="D3" s="831"/>
      <c r="E3" s="840"/>
      <c r="F3" s="843"/>
      <c r="G3" s="831"/>
      <c r="H3" s="831"/>
      <c r="I3" s="831"/>
      <c r="J3" s="834"/>
    </row>
    <row r="4" spans="2:10" s="126" customFormat="1" ht="23.25">
      <c r="B4" s="837"/>
      <c r="C4" s="831"/>
      <c r="D4" s="831"/>
      <c r="E4" s="840"/>
      <c r="F4" s="843"/>
      <c r="G4" s="831"/>
      <c r="H4" s="831"/>
      <c r="I4" s="831"/>
      <c r="J4" s="834"/>
    </row>
    <row r="5" spans="2:10" s="126" customFormat="1" ht="24" thickBot="1">
      <c r="B5" s="838"/>
      <c r="C5" s="832"/>
      <c r="D5" s="832"/>
      <c r="E5" s="841"/>
      <c r="F5" s="844"/>
      <c r="G5" s="832"/>
      <c r="H5" s="832"/>
      <c r="I5" s="832"/>
      <c r="J5" s="835"/>
    </row>
    <row r="6" spans="2:10" s="131" customFormat="1" ht="15" customHeight="1" thickBot="1">
      <c r="B6" s="127"/>
      <c r="C6" s="128"/>
      <c r="D6" s="128"/>
      <c r="E6" s="129"/>
      <c r="F6" s="129"/>
      <c r="G6" s="129"/>
      <c r="H6" s="129"/>
      <c r="I6" s="128"/>
      <c r="J6" s="130"/>
    </row>
    <row r="7" spans="2:10" s="136" customFormat="1" ht="60" customHeight="1" thickBot="1">
      <c r="B7" s="132" t="e">
        <f>#REF!</f>
        <v>#REF!</v>
      </c>
      <c r="C7" s="133" t="e">
        <f>#REF!</f>
        <v>#REF!</v>
      </c>
      <c r="D7" s="133" t="e">
        <f>#REF!</f>
        <v>#REF!</v>
      </c>
      <c r="E7" s="133" t="e">
        <f>#REF!</f>
        <v>#REF!</v>
      </c>
      <c r="F7" s="50" t="e">
        <f>#VALUE!</f>
        <v>#VALUE!</v>
      </c>
      <c r="G7" s="50" t="s">
        <v>851</v>
      </c>
      <c r="H7" s="134" t="s">
        <v>852</v>
      </c>
      <c r="I7" s="50" t="e">
        <f>#VALUE!</f>
        <v>#VALUE!</v>
      </c>
      <c r="J7" s="135"/>
    </row>
    <row r="8" spans="2:10" s="136" customFormat="1" ht="60" customHeight="1">
      <c r="B8" s="132" t="e">
        <f>#REF!</f>
        <v>#REF!</v>
      </c>
      <c r="C8" s="137" t="e">
        <f>#REF!</f>
        <v>#REF!</v>
      </c>
      <c r="D8" s="137" t="e">
        <f>#REF!</f>
        <v>#REF!</v>
      </c>
      <c r="E8" s="48" t="e">
        <f>#REF!</f>
        <v>#REF!</v>
      </c>
      <c r="F8" s="50" t="e">
        <f>#VALUE!</f>
        <v>#VALUE!</v>
      </c>
      <c r="G8" s="50" t="s">
        <v>1329</v>
      </c>
      <c r="H8" s="138" t="s">
        <v>853</v>
      </c>
      <c r="I8" s="139"/>
      <c r="J8" s="140"/>
    </row>
    <row r="9" spans="2:10" s="136" customFormat="1" ht="45" customHeight="1">
      <c r="B9" s="141" t="e">
        <f>#REF!</f>
        <v>#REF!</v>
      </c>
      <c r="C9" s="137" t="e">
        <f>#REF!</f>
        <v>#REF!</v>
      </c>
      <c r="D9" s="142" t="e">
        <f>#REF!</f>
        <v>#REF!</v>
      </c>
      <c r="E9" s="143" t="e">
        <f>#REF!</f>
        <v>#REF!</v>
      </c>
      <c r="F9" s="50" t="e">
        <f>#VALUE!</f>
        <v>#VALUE!</v>
      </c>
      <c r="G9" s="134" t="s">
        <v>26</v>
      </c>
      <c r="I9" s="139"/>
      <c r="J9" s="144"/>
    </row>
    <row r="10" spans="2:10" s="136" customFormat="1" ht="60" customHeight="1">
      <c r="B10" s="47" t="e">
        <f>#REF!</f>
        <v>#REF!</v>
      </c>
      <c r="C10" s="137" t="e">
        <f>#REF!</f>
        <v>#REF!</v>
      </c>
      <c r="D10" s="49" t="e">
        <f>#REF!</f>
        <v>#REF!</v>
      </c>
      <c r="E10" s="145" t="e">
        <f>#REF!</f>
        <v>#REF!</v>
      </c>
      <c r="F10" s="50" t="e">
        <f>IF($B7="Allegro_group",IF($E7=A!$D$42,A!E$42,IF($E7=A!$D$43,A!E$43,IF($E7=A!$D$45,A!E$45,IF($E7=A!$D$44,A!E$44,IF($E7=A!$D$46,A!E$46,IF($E7=A!$D$47,A!E$47,IF($E7=A!$D$48,A!E$48,"doplnit allegro"))))))),"doplnit media")</f>
        <v>#REF!</v>
      </c>
      <c r="G10" s="134" t="s">
        <v>854</v>
      </c>
      <c r="H10" s="50"/>
      <c r="I10" s="50"/>
      <c r="J10" s="146"/>
    </row>
    <row r="11" spans="2:10" s="136" customFormat="1" ht="60" customHeight="1">
      <c r="B11" s="47" t="e">
        <f>#REF!</f>
        <v>#REF!</v>
      </c>
      <c r="C11" s="137" t="e">
        <f>#REF!</f>
        <v>#REF!</v>
      </c>
      <c r="D11" s="49" t="e">
        <f>#REF!</f>
        <v>#REF!</v>
      </c>
      <c r="E11" s="145" t="e">
        <f>#REF!</f>
        <v>#REF!</v>
      </c>
      <c r="F11" s="50" t="e">
        <f>#VALUE!</f>
        <v>#VALUE!</v>
      </c>
      <c r="G11" s="134" t="s">
        <v>150</v>
      </c>
      <c r="H11" s="50"/>
      <c r="I11" s="50"/>
      <c r="J11" s="146"/>
    </row>
    <row r="12" spans="2:10" s="136" customFormat="1" ht="60" customHeight="1">
      <c r="B12" s="47" t="e">
        <f>#REF!</f>
        <v>#REF!</v>
      </c>
      <c r="C12" s="137" t="e">
        <f>#REF!</f>
        <v>#REF!</v>
      </c>
      <c r="D12" s="49" t="e">
        <f>#REF!</f>
        <v>#REF!</v>
      </c>
      <c r="E12" s="145" t="e">
        <f>#REF!</f>
        <v>#REF!</v>
      </c>
      <c r="F12" s="50" t="e">
        <f>#VALUE!</f>
        <v>#VALUE!</v>
      </c>
      <c r="G12" s="134" t="s">
        <v>25</v>
      </c>
      <c r="H12" s="50"/>
      <c r="I12" s="50"/>
      <c r="J12" s="146"/>
    </row>
    <row r="13" spans="2:10" s="136" customFormat="1" ht="60" customHeight="1">
      <c r="B13" s="47" t="e">
        <f>#REF!</f>
        <v>#REF!</v>
      </c>
      <c r="C13" s="137" t="e">
        <f>#REF!</f>
        <v>#REF!</v>
      </c>
      <c r="D13" s="49" t="e">
        <f>#REF!</f>
        <v>#REF!</v>
      </c>
      <c r="E13" s="145" t="e">
        <f>#REF!</f>
        <v>#REF!</v>
      </c>
      <c r="F13" s="50" t="e">
        <f>IF($B7="CSFD",IF($E7=A!$D$102,A!E$102,A!E$101),"doplnit média")</f>
        <v>#REF!</v>
      </c>
      <c r="G13" s="134" t="s">
        <v>272</v>
      </c>
      <c r="H13" s="50" t="s">
        <v>855</v>
      </c>
      <c r="I13" s="50"/>
      <c r="J13" s="146"/>
    </row>
    <row r="14" spans="2:10" s="136" customFormat="1" ht="60" customHeight="1">
      <c r="B14" s="47" t="e">
        <f>#REF!</f>
        <v>#REF!</v>
      </c>
      <c r="C14" s="137" t="e">
        <f>#REF!</f>
        <v>#REF!</v>
      </c>
      <c r="D14" s="49" t="e">
        <f>#REF!</f>
        <v>#REF!</v>
      </c>
      <c r="E14" s="145" t="e">
        <f>#REF!</f>
        <v>#REF!</v>
      </c>
      <c r="F14" s="50" t="e">
        <f>#VALUE!</f>
        <v>#VALUE!</v>
      </c>
      <c r="G14" s="134" t="s">
        <v>276</v>
      </c>
      <c r="H14" s="50"/>
      <c r="I14" s="139"/>
      <c r="J14" s="146"/>
    </row>
    <row r="15" spans="2:10" s="136" customFormat="1" ht="60" customHeight="1">
      <c r="B15" s="47" t="e">
        <f>#REF!</f>
        <v>#REF!</v>
      </c>
      <c r="C15" s="137" t="e">
        <f>#REF!</f>
        <v>#REF!</v>
      </c>
      <c r="D15" s="49" t="e">
        <f>#REF!</f>
        <v>#REF!</v>
      </c>
      <c r="E15" s="145" t="e">
        <f>#REF!</f>
        <v>#REF!</v>
      </c>
      <c r="F15" s="50" t="e">
        <f>IF($B7="ČT",IF($E7="videospot",A!E$120,"doplnit ČT"),"doplnit média")</f>
        <v>#REF!</v>
      </c>
      <c r="G15" s="134" t="s">
        <v>294</v>
      </c>
      <c r="H15" s="50"/>
      <c r="I15" s="139"/>
      <c r="J15" s="146"/>
    </row>
    <row r="16" spans="2:10" s="136" customFormat="1" ht="60" customHeight="1">
      <c r="B16" s="47" t="e">
        <f>#REF!</f>
        <v>#REF!</v>
      </c>
      <c r="C16" s="137" t="e">
        <f>#REF!</f>
        <v>#REF!</v>
      </c>
      <c r="D16" s="49" t="e">
        <f>#REF!</f>
        <v>#REF!</v>
      </c>
      <c r="E16" s="145" t="e">
        <f>#REF!</f>
        <v>#REF!</v>
      </c>
      <c r="F16" s="50" t="e">
        <f>#VALUE!</f>
        <v>#VALUE!</v>
      </c>
      <c r="G16" s="134" t="s">
        <v>298</v>
      </c>
      <c r="H16" s="50"/>
      <c r="I16" s="139"/>
      <c r="J16" s="146"/>
    </row>
    <row r="17" spans="2:10" s="136" customFormat="1" ht="60" customHeight="1">
      <c r="B17" s="47" t="e">
        <f>#REF!</f>
        <v>#REF!</v>
      </c>
      <c r="C17" s="137" t="e">
        <f>#REF!</f>
        <v>#REF!</v>
      </c>
      <c r="D17" s="49" t="e">
        <f>#REF!</f>
        <v>#REF!</v>
      </c>
      <c r="E17" s="145" t="e">
        <f>#REF!</f>
        <v>#REF!</v>
      </c>
      <c r="F17" s="50" t="e">
        <f>#VALUE!</f>
        <v>#VALUE!</v>
      </c>
      <c r="G17" s="134" t="s">
        <v>360</v>
      </c>
      <c r="H17" s="50"/>
      <c r="I17" s="139"/>
      <c r="J17" s="146"/>
    </row>
    <row r="18" spans="2:10" s="136" customFormat="1" ht="60" customHeight="1">
      <c r="B18" s="47" t="e">
        <f>#REF!</f>
        <v>#REF!</v>
      </c>
      <c r="C18" s="137" t="e">
        <f>#REF!</f>
        <v>#REF!</v>
      </c>
      <c r="D18" s="49" t="e">
        <f>#REF!</f>
        <v>#REF!</v>
      </c>
      <c r="E18" s="145" t="e">
        <f>#REF!</f>
        <v>#REF!</v>
      </c>
      <c r="F18" s="50" t="e">
        <f>IF($B7="facebook",IF($E7=A!$D$161,A!E$161,IF($E7=A!$D$162,A!E$162,IF($E7=A!$D$163,A!E$163,"-FB"))),"doplnit média")</f>
        <v>#REF!</v>
      </c>
      <c r="G18" s="134" t="s">
        <v>368</v>
      </c>
      <c r="H18" s="147" t="s">
        <v>856</v>
      </c>
      <c r="I18" s="139"/>
      <c r="J18" s="146"/>
    </row>
    <row r="19" spans="2:10" s="136" customFormat="1" ht="60" customHeight="1">
      <c r="B19" s="47" t="e">
        <f>#REF!</f>
        <v>#REF!</v>
      </c>
      <c r="C19" s="137" t="e">
        <f>#REF!</f>
        <v>#REF!</v>
      </c>
      <c r="D19" s="49" t="e">
        <f>#REF!</f>
        <v>#REF!</v>
      </c>
      <c r="E19" s="145" t="e">
        <f>#REF!</f>
        <v>#REF!</v>
      </c>
      <c r="F19" s="50" t="e">
        <f>#VALUE!</f>
        <v>#VALUE!</v>
      </c>
      <c r="G19" s="134" t="s">
        <v>370</v>
      </c>
      <c r="I19" s="139"/>
      <c r="J19" s="146"/>
    </row>
    <row r="20" spans="2:10" s="136" customFormat="1" ht="60" customHeight="1">
      <c r="B20" s="47" t="e">
        <f>#REF!</f>
        <v>#REF!</v>
      </c>
      <c r="C20" s="137" t="e">
        <f>#REF!</f>
        <v>#REF!</v>
      </c>
      <c r="D20" s="49" t="e">
        <f>#REF!</f>
        <v>#REF!</v>
      </c>
      <c r="E20" s="145" t="e">
        <f>#REF!</f>
        <v>#REF!</v>
      </c>
      <c r="F20" s="50" t="e">
        <f>IF($B7="Geewa",IF($E7="pre-roll",A!E$177,IF($E7="Game Takeover",A!E178,IF($E7="pozadí",A!E179,"doplnit Geewa"))),"doplnit média")</f>
        <v>#REF!</v>
      </c>
      <c r="G20" s="134" t="s">
        <v>392</v>
      </c>
      <c r="H20" s="46"/>
      <c r="I20" s="139"/>
      <c r="J20" s="146"/>
    </row>
    <row r="21" spans="2:10" s="123" customFormat="1" ht="24.75" customHeight="1">
      <c r="B21" s="47"/>
      <c r="C21" s="137"/>
      <c r="D21" s="49"/>
      <c r="E21" s="145"/>
      <c r="F21" s="50" t="e">
        <f>#VALUE!</f>
        <v>#VALUE!</v>
      </c>
      <c r="G21" s="134" t="s">
        <v>403</v>
      </c>
      <c r="H21" s="147" t="s">
        <v>857</v>
      </c>
      <c r="I21" s="139"/>
      <c r="J21" s="146"/>
    </row>
    <row r="22" spans="2:10" s="123" customFormat="1" ht="24.75" customHeight="1">
      <c r="B22" s="47"/>
      <c r="C22" s="137"/>
      <c r="D22" s="71"/>
      <c r="E22" s="148"/>
      <c r="F22" s="71" t="e">
        <f>IF($B7="Heureka.cz",IF($E7=A!$D$197,A!E$197,IF($E7=A!$D$198,A!E$198,IF($E7=A!$D$199,A!E$199,IF($E7=A!$D$200,A!E$200,"-heureka.cz")))),"-média")</f>
        <v>#REF!</v>
      </c>
      <c r="G22" s="149" t="s">
        <v>433</v>
      </c>
      <c r="H22" s="150"/>
      <c r="I22" s="148"/>
      <c r="J22" s="146"/>
    </row>
    <row r="23" spans="2:10" ht="23.25">
      <c r="B23" s="47"/>
      <c r="C23" s="137"/>
      <c r="D23" s="49"/>
      <c r="E23" s="145"/>
      <c r="F23" s="50" t="e">
        <f>#VALUE!</f>
        <v>#VALUE!</v>
      </c>
      <c r="G23" s="134" t="s">
        <v>440</v>
      </c>
      <c r="H23" s="46"/>
      <c r="I23" s="139"/>
      <c r="J23" s="146"/>
    </row>
    <row r="24" spans="2:10" ht="23.25">
      <c r="B24" s="47"/>
      <c r="C24" s="137"/>
      <c r="D24" s="49"/>
      <c r="E24" s="145"/>
      <c r="F24" s="50" t="e">
        <f>IF($B7="Internet_info",IF($E7="banner set",A!E$215,IF($E7="Background",A!E$216,IF($E7="Drawbridge",A!E$217,IF($E7="ilayer",A!E$218,IF($E7="interstitial",A!E$219,IF($E7="stickyboard",A!E$220,IF($E7="videobanner",A!E$221,"doplnit iinfo"))))))),"doplnit media")</f>
        <v>#REF!</v>
      </c>
      <c r="G24" s="134" t="s">
        <v>858</v>
      </c>
      <c r="H24" s="46" t="s">
        <v>859</v>
      </c>
      <c r="I24" s="139"/>
      <c r="J24" s="146"/>
    </row>
    <row r="25" spans="2:10" ht="23.25">
      <c r="B25" s="47"/>
      <c r="C25" s="137"/>
      <c r="D25" s="49"/>
      <c r="E25" s="145"/>
      <c r="F25" s="50" t="e">
        <f>IF($B7="Kurzy.cz",IF($E7="rectangle",A!E$224,IF($E7="orámování",A!E$225,IF($E7="Leaderboard",A!E$226,IF($E7="double skyscraper",A!E$227,"doplnit kurzy.cz")))),"doplnit media")</f>
        <v>#REF!</v>
      </c>
      <c r="G25" s="134" t="s">
        <v>487</v>
      </c>
      <c r="H25" s="147"/>
      <c r="I25" s="139"/>
      <c r="J25" s="146"/>
    </row>
    <row r="26" spans="2:10" ht="23.25">
      <c r="B26" s="47"/>
      <c r="C26" s="137"/>
      <c r="D26" s="49"/>
      <c r="E26" s="145"/>
      <c r="F26" s="50" t="e">
        <f>#VALUE!</f>
        <v>#VALUE!</v>
      </c>
      <c r="G26" s="138" t="s">
        <v>1404</v>
      </c>
      <c r="H26" s="147"/>
      <c r="I26" s="139"/>
      <c r="J26" s="146"/>
    </row>
    <row r="27" spans="2:10" ht="23.25">
      <c r="B27" s="47"/>
      <c r="C27" s="137"/>
      <c r="D27" s="49"/>
      <c r="E27" s="145"/>
      <c r="F27" s="147" t="e">
        <f>#VALUE!</f>
        <v>#VALUE!</v>
      </c>
      <c r="G27" s="134" t="s">
        <v>501</v>
      </c>
      <c r="H27" s="147"/>
      <c r="I27" s="139"/>
      <c r="J27" s="146"/>
    </row>
    <row r="28" spans="2:10" ht="23.25">
      <c r="B28" s="47"/>
      <c r="C28" s="137"/>
      <c r="D28" s="49"/>
      <c r="E28" s="145"/>
      <c r="F28" s="50" t="e">
        <f>IF($B7="Mladá_fronta",IF($E7="banner set",A!E$275,IF($E7="branding",A!E$276,IF($E7="leaderboard",A!E$278,IF($E7="PR",A!E$279,IF($E7="interstitial",A!E$277,"doplnit MF"))))),"doplnit média")</f>
        <v>#REF!</v>
      </c>
      <c r="G28" s="134" t="s">
        <v>560</v>
      </c>
      <c r="H28" s="147"/>
      <c r="I28" s="139"/>
      <c r="J28" s="146"/>
    </row>
    <row r="29" spans="2:10" ht="23.25">
      <c r="B29" s="47"/>
      <c r="C29" s="137"/>
      <c r="D29" s="49"/>
      <c r="E29" s="145"/>
      <c r="F29" s="50" t="e">
        <f>#VALUE!</f>
        <v>#VALUE!</v>
      </c>
      <c r="G29" s="134" t="s">
        <v>570</v>
      </c>
      <c r="H29" s="147"/>
      <c r="I29" s="139"/>
      <c r="J29" s="146"/>
    </row>
    <row r="30" spans="2:10" ht="23.25">
      <c r="B30" s="47"/>
      <c r="C30" s="137"/>
      <c r="D30" s="49"/>
      <c r="E30" s="145"/>
      <c r="F30" s="50" t="e">
        <f>#VALUE!</f>
        <v>#VALUE!</v>
      </c>
      <c r="G30" s="134" t="s">
        <v>588</v>
      </c>
      <c r="H30" s="147"/>
      <c r="I30" s="139"/>
      <c r="J30" s="146"/>
    </row>
    <row r="31" spans="2:10" ht="23.25">
      <c r="B31" s="47"/>
      <c r="C31" s="137"/>
      <c r="D31" s="49"/>
      <c r="E31" s="145"/>
      <c r="F31" s="50" t="e">
        <f>#VALUE!</f>
        <v>#VALUE!</v>
      </c>
      <c r="G31" s="134" t="s">
        <v>613</v>
      </c>
      <c r="H31" s="147"/>
      <c r="I31" s="139"/>
      <c r="J31" s="146"/>
    </row>
    <row r="32" spans="2:10" ht="38.25" customHeight="1">
      <c r="B32" s="47"/>
      <c r="C32" s="137"/>
      <c r="D32" s="49"/>
      <c r="E32" s="145"/>
      <c r="F32" s="50" t="e">
        <f>#VALUE!</f>
        <v>#VALUE!</v>
      </c>
      <c r="G32" s="134" t="s">
        <v>1165</v>
      </c>
      <c r="H32" s="147"/>
      <c r="I32" s="139"/>
      <c r="J32" s="146"/>
    </row>
    <row r="33" spans="2:10" ht="23.25">
      <c r="B33" s="47"/>
      <c r="C33" s="137"/>
      <c r="D33" s="49"/>
      <c r="E33" s="145"/>
      <c r="F33" s="50" t="e">
        <f>IF($B7="redmail",A!E$331,"doplnit média")</f>
        <v>#REF!</v>
      </c>
      <c r="G33" s="134" t="s">
        <v>36</v>
      </c>
      <c r="H33" s="147"/>
      <c r="I33" s="139"/>
      <c r="J33" s="146"/>
    </row>
    <row r="34" spans="2:10" ht="23.25">
      <c r="B34" s="47"/>
      <c r="C34" s="137"/>
      <c r="D34" s="49"/>
      <c r="E34" s="145"/>
      <c r="F34" s="50" t="e">
        <f>IF($B8="RTB",IF($E8=A!$D$334,A!E$334,IF($E8=A!$D$335,A!E$335,"-RTB")),"-media")</f>
        <v>#REF!</v>
      </c>
      <c r="G34" s="138" t="s">
        <v>16</v>
      </c>
      <c r="H34" s="376"/>
      <c r="I34" s="111"/>
      <c r="J34" s="146"/>
    </row>
    <row r="35" spans="2:10" ht="62.25" customHeight="1">
      <c r="B35" s="47"/>
      <c r="C35" s="137"/>
      <c r="D35" s="49"/>
      <c r="E35" s="145"/>
      <c r="F35" s="50" t="e">
        <f>#VALUE!</f>
        <v>#VALUE!</v>
      </c>
      <c r="G35" s="138" t="s">
        <v>18</v>
      </c>
      <c r="H35" s="845"/>
      <c r="J35" s="146"/>
    </row>
    <row r="36" spans="2:10" ht="23.25">
      <c r="B36" s="47"/>
      <c r="C36" s="137"/>
      <c r="D36" s="49"/>
      <c r="E36" s="145"/>
      <c r="F36" s="50" t="e">
        <f>IF($B8="Spirit_Media",A!E$390,"doplnit média")</f>
        <v>#REF!</v>
      </c>
      <c r="G36" s="138" t="s">
        <v>803</v>
      </c>
      <c r="H36" s="846"/>
      <c r="I36" s="46" t="s">
        <v>860</v>
      </c>
      <c r="J36" s="146"/>
    </row>
    <row r="37" spans="2:10" ht="23.25">
      <c r="B37" s="47"/>
      <c r="C37" s="137"/>
      <c r="D37" s="49"/>
      <c r="E37" s="145"/>
      <c r="F37" s="50" t="e">
        <f>IF($B8="Synergy_Media",IF($E8="Branding",A!E$393,"doplnit Synergy"),"doplnit média")</f>
        <v>#REF!</v>
      </c>
      <c r="G37" s="138" t="s">
        <v>861</v>
      </c>
      <c r="H37" s="847"/>
      <c r="I37" s="139"/>
      <c r="J37" s="146"/>
    </row>
    <row r="38" spans="2:10" ht="23.25">
      <c r="B38" s="47"/>
      <c r="C38" s="137"/>
      <c r="D38" s="49"/>
      <c r="E38" s="145"/>
      <c r="F38" s="50" t="e">
        <f>#VALUE!</f>
        <v>#VALUE!</v>
      </c>
      <c r="G38" s="138" t="s">
        <v>40</v>
      </c>
      <c r="H38" s="147"/>
      <c r="I38" s="139"/>
      <c r="J38" s="146"/>
    </row>
    <row r="39" spans="2:10" ht="31.5" customHeight="1">
      <c r="B39" s="47"/>
      <c r="C39" s="137"/>
      <c r="D39" s="49"/>
      <c r="E39" s="145"/>
      <c r="F39" s="50" t="e">
        <f>IF($B8="Žena_in",IF($E8="PR",A!E$416,IF($E8="branding",A!E$415,"doplnit zena-in")),"doplnit média")</f>
        <v>#REF!</v>
      </c>
      <c r="G39" s="138" t="s">
        <v>844</v>
      </c>
      <c r="H39" s="46" t="s">
        <v>862</v>
      </c>
      <c r="I39" s="139"/>
      <c r="J39" s="146"/>
    </row>
    <row r="40" spans="2:10" ht="23.25">
      <c r="B40" s="47"/>
      <c r="C40" s="137"/>
      <c r="D40" s="49"/>
      <c r="E40" s="145"/>
      <c r="F40" s="151"/>
      <c r="G40" s="152" t="s">
        <v>863</v>
      </c>
      <c r="I40" s="139"/>
      <c r="J40" s="146"/>
    </row>
    <row r="41" spans="2:10" ht="23.25">
      <c r="B41" s="47"/>
      <c r="C41" s="137"/>
      <c r="D41" s="49"/>
      <c r="E41" s="145"/>
      <c r="F41" s="50" t="e">
        <f>#VALUE!</f>
        <v>#VALUE!</v>
      </c>
      <c r="G41" s="138" t="s">
        <v>27</v>
      </c>
      <c r="H41" s="147"/>
      <c r="I41" s="139"/>
      <c r="J41" s="146"/>
    </row>
    <row r="42" spans="2:10" ht="23.25">
      <c r="B42" s="47"/>
      <c r="C42" s="137"/>
      <c r="D42" s="49"/>
      <c r="E42" s="145"/>
      <c r="F42" s="50" t="e">
        <f>#VALUE!</f>
        <v>#VALUE!</v>
      </c>
      <c r="G42" s="138" t="s">
        <v>1196</v>
      </c>
      <c r="H42" s="147"/>
      <c r="I42" s="139"/>
      <c r="J42" s="146"/>
    </row>
    <row r="43" spans="2:10" ht="27.75" customHeight="1">
      <c r="B43" s="47"/>
      <c r="C43" s="137"/>
      <c r="D43" s="49"/>
      <c r="E43" s="145"/>
      <c r="F43" s="50" t="e">
        <f>#VALUE!</f>
        <v>#VALUE!</v>
      </c>
      <c r="G43" s="138" t="s">
        <v>864</v>
      </c>
      <c r="H43" s="147"/>
      <c r="I43" s="153" t="s">
        <v>865</v>
      </c>
      <c r="J43" s="146"/>
    </row>
    <row r="44" spans="6:10" ht="23.25">
      <c r="F44" s="50" t="e">
        <f>IF($B8="Heureka.sk",IF($E8=B!$D$54,B!E$54,IF($E8=B!$D$55,B!E$55,IF($E8=B!$D$56,B!E$56,IF($E8=B!$D$57,B!E$57,"-heureka.sk")))),"-média")</f>
        <v>#REF!</v>
      </c>
      <c r="G44" s="138" t="s">
        <v>866</v>
      </c>
      <c r="H44" s="147"/>
      <c r="I44" s="139"/>
      <c r="J44" s="146"/>
    </row>
    <row r="45" spans="6:10" ht="23.25">
      <c r="F45" s="50" t="e">
        <f>#VALUE!</f>
        <v>#VALUE!</v>
      </c>
      <c r="G45" s="138" t="s">
        <v>867</v>
      </c>
      <c r="H45" s="147" t="s">
        <v>868</v>
      </c>
      <c r="I45" s="139"/>
      <c r="J45" s="146"/>
    </row>
    <row r="46" spans="6:10" ht="23.25">
      <c r="F46" s="50" t="e">
        <f>#VALUE!</f>
        <v>#VALUE!</v>
      </c>
      <c r="G46" s="138" t="s">
        <v>869</v>
      </c>
      <c r="H46" s="50"/>
      <c r="I46" s="139" t="s">
        <v>870</v>
      </c>
      <c r="J46" s="146"/>
    </row>
    <row r="47" spans="6:10" ht="23.25">
      <c r="F47" s="50" t="e">
        <f>#VALUE!</f>
        <v>#VALUE!</v>
      </c>
      <c r="G47" s="138" t="s">
        <v>871</v>
      </c>
      <c r="H47" s="147"/>
      <c r="I47" s="139" t="s">
        <v>872</v>
      </c>
      <c r="J47" s="146"/>
    </row>
    <row r="48" spans="6:10" ht="23.25">
      <c r="F48" s="50" t="e">
        <f>#VALUE!</f>
        <v>#VALUE!</v>
      </c>
      <c r="G48" s="138" t="s">
        <v>580</v>
      </c>
      <c r="H48" s="50" t="e">
        <f>IF($B9="Markiza.sk",VLOOKUP($E9,B!$D$125:$H$138,2)," ")</f>
        <v>#REF!</v>
      </c>
      <c r="I48" s="154" t="s">
        <v>873</v>
      </c>
      <c r="J48" s="155" t="s">
        <v>874</v>
      </c>
    </row>
    <row r="49" spans="6:10" ht="23.25">
      <c r="F49" s="50" t="e">
        <f>IF($B8=$G$49,IF($E8=B!$D$152,B!E$152,"-News&amp;Media"),"-media")</f>
        <v>#REF!</v>
      </c>
      <c r="G49" s="138" t="s">
        <v>1427</v>
      </c>
      <c r="H49" s="50"/>
      <c r="I49" s="154"/>
      <c r="J49" s="155"/>
    </row>
    <row r="50" spans="6:10" ht="23.25">
      <c r="F50" s="50" t="e">
        <f>#VALUE!</f>
        <v>#VALUE!</v>
      </c>
      <c r="G50" s="138" t="s">
        <v>1126</v>
      </c>
      <c r="H50" s="50"/>
      <c r="I50" s="154"/>
      <c r="J50" s="155"/>
    </row>
    <row r="51" spans="6:10" ht="46.5">
      <c r="F51" s="50" t="e">
        <f>#VALUE!</f>
        <v>#VALUE!</v>
      </c>
      <c r="G51" s="138" t="s">
        <v>875</v>
      </c>
      <c r="H51" s="147" t="s">
        <v>876</v>
      </c>
      <c r="I51" s="139" t="s">
        <v>877</v>
      </c>
      <c r="J51" s="146"/>
    </row>
    <row r="52" spans="6:10" ht="23.25">
      <c r="F52" s="50" t="e">
        <f>#VALUE!</f>
        <v>#VALUE!</v>
      </c>
      <c r="G52" s="138" t="s">
        <v>878</v>
      </c>
      <c r="H52" s="50"/>
      <c r="I52" s="139" t="s">
        <v>879</v>
      </c>
      <c r="J52" s="146"/>
    </row>
    <row r="53" spans="6:10" ht="23.25">
      <c r="F53" s="50" t="e">
        <f>#VALUE!</f>
        <v>#VALUE!</v>
      </c>
      <c r="G53" s="138" t="s">
        <v>1188</v>
      </c>
      <c r="H53" s="50"/>
      <c r="I53" s="139" t="s">
        <v>880</v>
      </c>
      <c r="J53" s="146"/>
    </row>
    <row r="54" spans="6:10" ht="23.25">
      <c r="F54" s="50"/>
      <c r="G54" s="138"/>
      <c r="H54" s="50"/>
      <c r="I54" s="139" t="s">
        <v>433</v>
      </c>
      <c r="J54" s="146"/>
    </row>
    <row r="55" spans="6:10" ht="23.25">
      <c r="F55" s="50"/>
      <c r="G55" s="138"/>
      <c r="H55" s="50"/>
      <c r="J55" s="146"/>
    </row>
    <row r="56" spans="6:10" ht="23.25">
      <c r="F56" s="50"/>
      <c r="G56" s="138"/>
      <c r="H56" s="50"/>
      <c r="I56" s="120" t="s">
        <v>881</v>
      </c>
      <c r="J56" s="146"/>
    </row>
    <row r="57" spans="6:10" ht="23.25">
      <c r="F57" s="50"/>
      <c r="G57" s="138"/>
      <c r="H57" s="50" t="s">
        <v>1125</v>
      </c>
      <c r="I57" s="139"/>
      <c r="J57" s="146"/>
    </row>
    <row r="58" spans="6:10" ht="23.25">
      <c r="F58" s="50"/>
      <c r="G58" s="138"/>
      <c r="H58" s="50"/>
      <c r="I58" s="139"/>
      <c r="J58" s="146"/>
    </row>
    <row r="59" spans="6:10" ht="23.25">
      <c r="F59" s="50"/>
      <c r="G59" s="138"/>
      <c r="H59" s="50"/>
      <c r="I59" s="139" t="s">
        <v>882</v>
      </c>
      <c r="J59" s="146"/>
    </row>
    <row r="60" spans="6:10" ht="23.25">
      <c r="F60" s="50"/>
      <c r="G60" s="138"/>
      <c r="H60" s="50"/>
      <c r="I60" s="139" t="s">
        <v>883</v>
      </c>
      <c r="J60" s="146"/>
    </row>
    <row r="61" spans="7:10" ht="23.25">
      <c r="G61" s="138"/>
      <c r="H61" s="50"/>
      <c r="I61" s="139"/>
      <c r="J61" s="146"/>
    </row>
    <row r="62" spans="7:10" ht="23.25">
      <c r="G62" s="138"/>
      <c r="H62" s="50"/>
      <c r="I62" s="139" t="s">
        <v>884</v>
      </c>
      <c r="J62" s="146"/>
    </row>
    <row r="63" spans="7:10" ht="23.25">
      <c r="G63" s="138"/>
      <c r="H63" s="50"/>
      <c r="I63" s="139" t="s">
        <v>885</v>
      </c>
      <c r="J63" s="146"/>
    </row>
    <row r="64" spans="7:10" ht="23.25">
      <c r="G64" s="138"/>
      <c r="H64" s="50"/>
      <c r="I64" s="139"/>
      <c r="J64" s="146"/>
    </row>
    <row r="65" spans="7:10" ht="23.25">
      <c r="G65" s="138"/>
      <c r="H65" s="50"/>
      <c r="I65" s="139"/>
      <c r="J65" s="146"/>
    </row>
    <row r="66" spans="7:10" ht="23.25">
      <c r="G66" s="147"/>
      <c r="H66" s="50"/>
      <c r="I66" s="139" t="s">
        <v>886</v>
      </c>
      <c r="J66" s="146"/>
    </row>
    <row r="67" spans="7:10" ht="23.25">
      <c r="G67" s="147"/>
      <c r="H67" s="50"/>
      <c r="I67" s="139" t="s">
        <v>887</v>
      </c>
      <c r="J67" s="146"/>
    </row>
    <row r="68" spans="7:10" ht="23.25">
      <c r="G68" s="147"/>
      <c r="H68" s="50"/>
      <c r="I68" s="139"/>
      <c r="J68" s="146"/>
    </row>
    <row r="69" spans="7:10" ht="23.25">
      <c r="G69" s="147"/>
      <c r="H69" s="50"/>
      <c r="I69" s="139" t="s">
        <v>888</v>
      </c>
      <c r="J69" s="146"/>
    </row>
    <row r="70" spans="7:10" ht="23.25">
      <c r="G70" s="147"/>
      <c r="H70" s="50"/>
      <c r="I70" s="139" t="s">
        <v>889</v>
      </c>
      <c r="J70" s="146"/>
    </row>
    <row r="71" spans="7:10" ht="23.25">
      <c r="G71" s="147"/>
      <c r="H71" s="50"/>
      <c r="I71" s="139" t="s">
        <v>890</v>
      </c>
      <c r="J71" s="146"/>
    </row>
    <row r="72" spans="7:10" ht="23.25">
      <c r="G72" s="147"/>
      <c r="H72" s="50"/>
      <c r="I72" s="139"/>
      <c r="J72" s="146"/>
    </row>
    <row r="73" spans="7:10" ht="23.25">
      <c r="G73" s="147"/>
      <c r="H73" s="50"/>
      <c r="I73" s="139" t="s">
        <v>891</v>
      </c>
      <c r="J73" s="146"/>
    </row>
    <row r="74" spans="7:10" ht="23.25">
      <c r="G74" s="147"/>
      <c r="H74" s="50"/>
      <c r="I74" s="139" t="s">
        <v>892</v>
      </c>
      <c r="J74" s="146"/>
    </row>
    <row r="75" spans="7:10" ht="23.25">
      <c r="G75" s="147"/>
      <c r="H75" s="50"/>
      <c r="I75" s="139" t="s">
        <v>893</v>
      </c>
      <c r="J75" s="146"/>
    </row>
    <row r="76" spans="7:10" ht="23.25">
      <c r="G76" s="147"/>
      <c r="H76" s="50"/>
      <c r="I76" s="139" t="s">
        <v>894</v>
      </c>
      <c r="J76" s="146"/>
    </row>
    <row r="77" spans="7:10" ht="23.25">
      <c r="G77" s="147"/>
      <c r="H77" s="50"/>
      <c r="I77" s="139" t="s">
        <v>895</v>
      </c>
      <c r="J77" s="146"/>
    </row>
    <row r="78" spans="7:10" ht="23.25">
      <c r="G78" s="147"/>
      <c r="H78" s="50"/>
      <c r="I78" s="139" t="s">
        <v>896</v>
      </c>
      <c r="J78" s="146"/>
    </row>
    <row r="79" spans="7:10" ht="23.25">
      <c r="G79" s="147"/>
      <c r="H79" s="50"/>
      <c r="I79" s="139" t="s">
        <v>897</v>
      </c>
      <c r="J79" s="146"/>
    </row>
    <row r="80" spans="7:10" ht="23.25">
      <c r="G80" s="147"/>
      <c r="H80" s="50"/>
      <c r="I80" s="139" t="s">
        <v>898</v>
      </c>
      <c r="J80" s="146"/>
    </row>
    <row r="81" spans="8:10" ht="23.25">
      <c r="H81" s="134" t="s">
        <v>899</v>
      </c>
      <c r="I81" s="134" t="s">
        <v>900</v>
      </c>
      <c r="J81" s="156" t="s">
        <v>901</v>
      </c>
    </row>
    <row r="82" spans="8:10" ht="25.5">
      <c r="H82" s="157" t="s">
        <v>902</v>
      </c>
      <c r="I82" s="158" t="s">
        <v>903</v>
      </c>
      <c r="J82" s="159" t="s">
        <v>904</v>
      </c>
    </row>
    <row r="83" ht="23.25">
      <c r="H83" s="50"/>
    </row>
  </sheetData>
  <sheetProtection/>
  <mergeCells count="10">
    <mergeCell ref="I2:I5"/>
    <mergeCell ref="J2:J5"/>
    <mergeCell ref="H35:H37"/>
    <mergeCell ref="G2:G5"/>
    <mergeCell ref="H2:H5"/>
    <mergeCell ref="B2:B5"/>
    <mergeCell ref="C2:C5"/>
    <mergeCell ref="D2:D5"/>
    <mergeCell ref="E2:E5"/>
    <mergeCell ref="F2:F5"/>
  </mergeCells>
  <hyperlinks>
    <hyperlink ref="H24" r:id="rId1" display="http://www.iinfo.cz/pro-inzerenty/"/>
    <hyperlink ref="J81" r:id="rId2" display="http://www.sms.cz/"/>
    <hyperlink ref="J82" r:id="rId3" display="http://www.porodnice.cz/kontakty"/>
    <hyperlink ref="I36" r:id="rId4" display="http://www.porodnice.cz/kontakty"/>
  </hyperlinks>
  <printOptions/>
  <pageMargins left="0.5905511811023623" right="0.5905511811023623" top="0.5905511811023623" bottom="0.7874015748031497" header="0.5905511811023623" footer="0.1968503937007874"/>
  <pageSetup fitToHeight="1" fitToWidth="1" horizontalDpi="600" verticalDpi="600" orientation="landscape" paperSize="8" scale="32" r:id="rId5"/>
  <headerFooter alignWithMargins="0">
    <oddHeader>&amp;C&amp;F</oddHeader>
  </headerFooter>
</worksheet>
</file>

<file path=xl/worksheets/sheet13.xml><?xml version="1.0" encoding="utf-8"?>
<worksheet xmlns="http://schemas.openxmlformats.org/spreadsheetml/2006/main" xmlns:r="http://schemas.openxmlformats.org/officeDocument/2006/relationships">
  <dimension ref="A1:X912"/>
  <sheetViews>
    <sheetView zoomScale="40" zoomScaleNormal="40" zoomScalePageLayoutView="0" workbookViewId="0" topLeftCell="A1">
      <pane ySplit="1" topLeftCell="A341" activePane="bottomLeft" state="frozen"/>
      <selection pane="topLeft" activeCell="J39" sqref="J39"/>
      <selection pane="bottomLeft" activeCell="J39" sqref="J39"/>
    </sheetView>
  </sheetViews>
  <sheetFormatPr defaultColWidth="8.796875" defaultRowHeight="15" outlineLevelRow="2"/>
  <cols>
    <col min="1" max="2" width="40.69921875" style="0" customWidth="1"/>
    <col min="3" max="3" width="60.69921875" style="0" hidden="1" customWidth="1"/>
    <col min="4" max="4" width="51.5" style="0" customWidth="1"/>
    <col min="5" max="7" width="59.19921875" style="0" customWidth="1"/>
    <col min="8" max="8" width="41.09765625" style="0" customWidth="1"/>
    <col min="9" max="9" width="22.5" style="206" customWidth="1"/>
    <col min="10" max="10" width="25.19921875" style="0" customWidth="1"/>
    <col min="11" max="11" width="22.09765625" style="0" customWidth="1"/>
  </cols>
  <sheetData>
    <row r="1" spans="1:10" ht="89.25" customHeight="1">
      <c r="A1" s="36" t="s">
        <v>47</v>
      </c>
      <c r="B1" s="37" t="s">
        <v>46</v>
      </c>
      <c r="C1" s="37" t="s">
        <v>17</v>
      </c>
      <c r="D1" s="37" t="s">
        <v>72</v>
      </c>
      <c r="E1" s="37" t="s">
        <v>73</v>
      </c>
      <c r="F1" s="37" t="s">
        <v>74</v>
      </c>
      <c r="G1" s="37" t="s">
        <v>75</v>
      </c>
      <c r="H1" s="381" t="s">
        <v>1374</v>
      </c>
      <c r="I1" s="848" t="s">
        <v>1350</v>
      </c>
      <c r="J1" s="849"/>
    </row>
    <row r="2" spans="1:10" ht="89.25" customHeight="1" thickBot="1">
      <c r="A2" s="206"/>
      <c r="B2" s="206"/>
      <c r="C2" s="206"/>
      <c r="D2" s="206"/>
      <c r="E2" s="206"/>
      <c r="F2" s="206"/>
      <c r="G2" s="206"/>
      <c r="H2" s="206"/>
      <c r="I2" s="382" t="s">
        <v>1352</v>
      </c>
      <c r="J2" s="383" t="s">
        <v>1351</v>
      </c>
    </row>
    <row r="3" ht="15.75" customHeight="1" thickBot="1"/>
    <row r="4" ht="10.5" customHeight="1" hidden="1" thickBot="1"/>
    <row r="5" ht="15.75" customHeight="1" hidden="1" thickBot="1"/>
    <row r="6" ht="16.5" customHeight="1" hidden="1" thickBot="1"/>
    <row r="7" spans="1:9" ht="54" customHeight="1">
      <c r="A7" s="850" t="s">
        <v>26</v>
      </c>
      <c r="B7" s="850"/>
      <c r="C7" s="850"/>
      <c r="D7" s="850"/>
      <c r="E7" s="850"/>
      <c r="F7" s="850"/>
      <c r="G7" s="850"/>
      <c r="H7" s="850"/>
      <c r="I7" s="206" t="s">
        <v>1359</v>
      </c>
    </row>
    <row r="8" spans="1:8" ht="69.75" customHeight="1" hidden="1" outlineLevel="1">
      <c r="A8" s="38" t="s">
        <v>26</v>
      </c>
      <c r="B8" s="39"/>
      <c r="C8" s="40"/>
      <c r="D8" s="41" t="s">
        <v>77</v>
      </c>
      <c r="E8" s="384" t="s">
        <v>1356</v>
      </c>
      <c r="F8" s="89" t="s">
        <v>1354</v>
      </c>
      <c r="G8" s="385" t="s">
        <v>79</v>
      </c>
      <c r="H8" s="78" t="s">
        <v>79</v>
      </c>
    </row>
    <row r="9" spans="1:8" ht="48.75" customHeight="1" hidden="1" outlineLevel="1">
      <c r="A9" s="38" t="s">
        <v>26</v>
      </c>
      <c r="B9" s="39"/>
      <c r="C9" s="40"/>
      <c r="D9" s="41" t="s">
        <v>80</v>
      </c>
      <c r="E9" s="384" t="s">
        <v>1357</v>
      </c>
      <c r="F9" s="89" t="s">
        <v>1354</v>
      </c>
      <c r="G9" s="385" t="s">
        <v>79</v>
      </c>
      <c r="H9" s="78" t="s">
        <v>81</v>
      </c>
    </row>
    <row r="10" spans="1:24" ht="42.75" customHeight="1" hidden="1" outlineLevel="1">
      <c r="A10" s="38" t="s">
        <v>26</v>
      </c>
      <c r="B10" s="39"/>
      <c r="C10" s="45" t="s">
        <v>55</v>
      </c>
      <c r="D10" s="41" t="s">
        <v>82</v>
      </c>
      <c r="E10" s="384" t="s">
        <v>1365</v>
      </c>
      <c r="F10" s="89" t="s">
        <v>1297</v>
      </c>
      <c r="G10" s="385" t="s">
        <v>1364</v>
      </c>
      <c r="H10" s="78"/>
      <c r="I10" s="57"/>
      <c r="J10" s="40"/>
      <c r="K10" s="40"/>
      <c r="L10" s="40"/>
      <c r="M10" s="40"/>
      <c r="N10" s="40"/>
      <c r="O10" s="40"/>
      <c r="P10" s="40"/>
      <c r="Q10" s="40"/>
      <c r="R10" s="40"/>
      <c r="S10" s="40"/>
      <c r="T10" s="40"/>
      <c r="U10" s="40"/>
      <c r="V10" s="40"/>
      <c r="W10" s="40"/>
      <c r="X10" s="40"/>
    </row>
    <row r="11" spans="1:24" ht="45" customHeight="1" hidden="1" outlineLevel="1">
      <c r="A11" s="38" t="s">
        <v>26</v>
      </c>
      <c r="B11" s="39"/>
      <c r="C11" s="40"/>
      <c r="D11" s="41" t="s">
        <v>84</v>
      </c>
      <c r="E11" s="384" t="s">
        <v>1369</v>
      </c>
      <c r="F11" s="89" t="s">
        <v>1297</v>
      </c>
      <c r="G11" s="89" t="s">
        <v>1370</v>
      </c>
      <c r="H11" s="78" t="s">
        <v>85</v>
      </c>
      <c r="I11" s="57"/>
      <c r="J11" s="40"/>
      <c r="K11" s="40"/>
      <c r="L11" s="40"/>
      <c r="M11" s="40"/>
      <c r="N11" s="40"/>
      <c r="O11" s="40"/>
      <c r="P11" s="40"/>
      <c r="Q11" s="40"/>
      <c r="R11" s="40"/>
      <c r="S11" s="40"/>
      <c r="T11" s="40"/>
      <c r="U11" s="40"/>
      <c r="V11" s="40"/>
      <c r="W11" s="40"/>
      <c r="X11" s="40"/>
    </row>
    <row r="12" spans="1:24" ht="45" customHeight="1" hidden="1" outlineLevel="1">
      <c r="A12" s="38" t="s">
        <v>26</v>
      </c>
      <c r="B12" s="39"/>
      <c r="C12" s="40"/>
      <c r="D12" s="41" t="s">
        <v>86</v>
      </c>
      <c r="E12" s="42" t="s">
        <v>87</v>
      </c>
      <c r="F12" s="43" t="s">
        <v>88</v>
      </c>
      <c r="G12" s="43" t="s">
        <v>89</v>
      </c>
      <c r="H12" s="44"/>
      <c r="I12" s="57"/>
      <c r="J12" s="40"/>
      <c r="K12" s="40"/>
      <c r="L12" s="40"/>
      <c r="M12" s="40"/>
      <c r="N12" s="40"/>
      <c r="O12" s="40"/>
      <c r="P12" s="40"/>
      <c r="Q12" s="40"/>
      <c r="R12" s="40"/>
      <c r="S12" s="40"/>
      <c r="T12" s="40"/>
      <c r="U12" s="40"/>
      <c r="V12" s="40"/>
      <c r="W12" s="40"/>
      <c r="X12" s="40"/>
    </row>
    <row r="13" spans="1:24" ht="45" customHeight="1" hidden="1" outlineLevel="1">
      <c r="A13" s="38" t="s">
        <v>26</v>
      </c>
      <c r="B13" s="39"/>
      <c r="C13" s="40"/>
      <c r="D13" s="41" t="s">
        <v>90</v>
      </c>
      <c r="E13" s="384" t="s">
        <v>1355</v>
      </c>
      <c r="F13" s="89" t="s">
        <v>1354</v>
      </c>
      <c r="G13" s="385" t="s">
        <v>79</v>
      </c>
      <c r="H13" s="78" t="s">
        <v>85</v>
      </c>
      <c r="I13" s="57"/>
      <c r="J13" s="40"/>
      <c r="K13" s="40"/>
      <c r="L13" s="40"/>
      <c r="M13" s="40"/>
      <c r="N13" s="40"/>
      <c r="O13" s="40"/>
      <c r="P13" s="40"/>
      <c r="Q13" s="40"/>
      <c r="R13" s="40"/>
      <c r="S13" s="40"/>
      <c r="T13" s="40"/>
      <c r="U13" s="40"/>
      <c r="V13" s="40"/>
      <c r="W13" s="40"/>
      <c r="X13" s="40"/>
    </row>
    <row r="14" spans="1:24" ht="45" customHeight="1" hidden="1" outlineLevel="1">
      <c r="A14" s="38" t="s">
        <v>26</v>
      </c>
      <c r="B14" s="39"/>
      <c r="C14" s="40"/>
      <c r="D14" s="41" t="s">
        <v>91</v>
      </c>
      <c r="E14" s="384" t="s">
        <v>1355</v>
      </c>
      <c r="F14" s="89" t="s">
        <v>1354</v>
      </c>
      <c r="G14" s="385" t="s">
        <v>79</v>
      </c>
      <c r="H14" s="78" t="s">
        <v>85</v>
      </c>
      <c r="I14" s="57"/>
      <c r="J14" s="40"/>
      <c r="K14" s="40"/>
      <c r="L14" s="40"/>
      <c r="M14" s="40"/>
      <c r="N14" s="40"/>
      <c r="O14" s="40"/>
      <c r="P14" s="40"/>
      <c r="Q14" s="40"/>
      <c r="R14" s="40"/>
      <c r="S14" s="40"/>
      <c r="T14" s="40"/>
      <c r="U14" s="40"/>
      <c r="V14" s="40"/>
      <c r="W14" s="40"/>
      <c r="X14" s="40"/>
    </row>
    <row r="15" spans="1:24" ht="75.75" customHeight="1" hidden="1" outlineLevel="1">
      <c r="A15" s="38" t="s">
        <v>26</v>
      </c>
      <c r="B15" s="39"/>
      <c r="C15" s="40"/>
      <c r="D15" s="41" t="s">
        <v>93</v>
      </c>
      <c r="E15" s="42" t="s">
        <v>94</v>
      </c>
      <c r="F15" s="43" t="s">
        <v>95</v>
      </c>
      <c r="G15" s="43" t="s">
        <v>96</v>
      </c>
      <c r="H15" s="44" t="s">
        <v>85</v>
      </c>
      <c r="I15" s="57"/>
      <c r="J15" s="40"/>
      <c r="K15" s="40"/>
      <c r="L15" s="40"/>
      <c r="M15" s="40"/>
      <c r="N15" s="40"/>
      <c r="O15" s="40"/>
      <c r="P15" s="40"/>
      <c r="Q15" s="40"/>
      <c r="R15" s="40"/>
      <c r="S15" s="40"/>
      <c r="T15" s="40"/>
      <c r="U15" s="40"/>
      <c r="V15" s="40"/>
      <c r="W15" s="40"/>
      <c r="X15" s="40"/>
    </row>
    <row r="16" spans="1:24" ht="55.5" customHeight="1" hidden="1" outlineLevel="1">
      <c r="A16" s="38" t="s">
        <v>26</v>
      </c>
      <c r="B16" s="39"/>
      <c r="C16" s="40"/>
      <c r="D16" s="41" t="s">
        <v>97</v>
      </c>
      <c r="E16" s="384" t="s">
        <v>1361</v>
      </c>
      <c r="F16" s="89" t="s">
        <v>1354</v>
      </c>
      <c r="G16" s="385" t="s">
        <v>79</v>
      </c>
      <c r="H16" s="78"/>
      <c r="I16" s="57"/>
      <c r="J16" s="40"/>
      <c r="K16" s="40"/>
      <c r="L16" s="40"/>
      <c r="M16" s="40"/>
      <c r="N16" s="40"/>
      <c r="O16" s="40"/>
      <c r="P16" s="40"/>
      <c r="Q16" s="40"/>
      <c r="R16" s="40"/>
      <c r="S16" s="40"/>
      <c r="T16" s="40"/>
      <c r="U16" s="40"/>
      <c r="V16" s="40"/>
      <c r="W16" s="40"/>
      <c r="X16" s="40"/>
    </row>
    <row r="17" spans="1:24" ht="55.5" customHeight="1" hidden="1" outlineLevel="1">
      <c r="A17" s="38" t="s">
        <v>26</v>
      </c>
      <c r="B17" s="39"/>
      <c r="C17" s="40"/>
      <c r="D17" s="41" t="s">
        <v>99</v>
      </c>
      <c r="E17" s="42" t="s">
        <v>100</v>
      </c>
      <c r="F17" s="43" t="s">
        <v>92</v>
      </c>
      <c r="G17" s="43"/>
      <c r="H17" s="44" t="s">
        <v>81</v>
      </c>
      <c r="I17" s="57"/>
      <c r="J17" s="40"/>
      <c r="K17" s="40"/>
      <c r="L17" s="40"/>
      <c r="M17" s="40"/>
      <c r="N17" s="40"/>
      <c r="O17" s="40"/>
      <c r="P17" s="40"/>
      <c r="Q17" s="40"/>
      <c r="R17" s="40"/>
      <c r="S17" s="40"/>
      <c r="T17" s="40"/>
      <c r="U17" s="40"/>
      <c r="V17" s="40"/>
      <c r="W17" s="40"/>
      <c r="X17" s="40"/>
    </row>
    <row r="18" spans="1:24" ht="55.5" customHeight="1" hidden="1" outlineLevel="1">
      <c r="A18" s="38" t="s">
        <v>26</v>
      </c>
      <c r="B18" s="39"/>
      <c r="C18" s="40"/>
      <c r="D18" s="41" t="s">
        <v>101</v>
      </c>
      <c r="E18" s="42" t="s">
        <v>102</v>
      </c>
      <c r="F18" s="43" t="s">
        <v>103</v>
      </c>
      <c r="G18" s="43" t="s">
        <v>104</v>
      </c>
      <c r="H18" s="44" t="s">
        <v>85</v>
      </c>
      <c r="I18" s="57"/>
      <c r="J18" s="40"/>
      <c r="K18" s="40"/>
      <c r="L18" s="40"/>
      <c r="M18" s="40"/>
      <c r="N18" s="40"/>
      <c r="O18" s="40"/>
      <c r="P18" s="40"/>
      <c r="Q18" s="40"/>
      <c r="R18" s="40"/>
      <c r="S18" s="40"/>
      <c r="T18" s="40"/>
      <c r="U18" s="40"/>
      <c r="V18" s="40"/>
      <c r="W18" s="40"/>
      <c r="X18" s="40"/>
    </row>
    <row r="19" spans="1:24" ht="55.5" customHeight="1" hidden="1" outlineLevel="1">
      <c r="A19" s="38" t="s">
        <v>26</v>
      </c>
      <c r="B19" s="39"/>
      <c r="C19" s="40"/>
      <c r="D19" s="41" t="s">
        <v>105</v>
      </c>
      <c r="E19" s="384" t="s">
        <v>106</v>
      </c>
      <c r="F19" s="89" t="s">
        <v>107</v>
      </c>
      <c r="G19" s="89"/>
      <c r="H19" s="78"/>
      <c r="I19" s="57"/>
      <c r="J19" s="40"/>
      <c r="K19" s="40"/>
      <c r="L19" s="40"/>
      <c r="M19" s="40"/>
      <c r="N19" s="40"/>
      <c r="O19" s="40"/>
      <c r="P19" s="40"/>
      <c r="Q19" s="40"/>
      <c r="R19" s="40"/>
      <c r="S19" s="40"/>
      <c r="T19" s="40"/>
      <c r="U19" s="40"/>
      <c r="V19" s="40"/>
      <c r="W19" s="40"/>
      <c r="X19" s="40"/>
    </row>
    <row r="20" spans="1:24" ht="55.5" customHeight="1" hidden="1" outlineLevel="1">
      <c r="A20" s="38" t="s">
        <v>26</v>
      </c>
      <c r="B20" s="39"/>
      <c r="C20" s="40"/>
      <c r="D20" s="41" t="s">
        <v>1366</v>
      </c>
      <c r="E20" s="384" t="s">
        <v>1368</v>
      </c>
      <c r="F20" s="89" t="s">
        <v>1354</v>
      </c>
      <c r="G20" s="89" t="s">
        <v>1367</v>
      </c>
      <c r="H20" s="78" t="s">
        <v>85</v>
      </c>
      <c r="I20" s="57"/>
      <c r="J20" s="40"/>
      <c r="K20" s="40"/>
      <c r="L20" s="40"/>
      <c r="M20" s="40"/>
      <c r="N20" s="40"/>
      <c r="O20" s="40"/>
      <c r="P20" s="40"/>
      <c r="Q20" s="40"/>
      <c r="R20" s="40"/>
      <c r="S20" s="40"/>
      <c r="T20" s="40"/>
      <c r="U20" s="40"/>
      <c r="V20" s="40"/>
      <c r="W20" s="40"/>
      <c r="X20" s="40"/>
    </row>
    <row r="21" spans="1:24" ht="55.5" customHeight="1" hidden="1" outlineLevel="1">
      <c r="A21" s="38" t="s">
        <v>26</v>
      </c>
      <c r="B21" s="39"/>
      <c r="C21" s="40"/>
      <c r="D21" s="41" t="s">
        <v>109</v>
      </c>
      <c r="E21" s="384" t="s">
        <v>1353</v>
      </c>
      <c r="F21" s="89" t="s">
        <v>1354</v>
      </c>
      <c r="G21" s="385" t="s">
        <v>79</v>
      </c>
      <c r="H21" s="78"/>
      <c r="I21" s="57"/>
      <c r="J21" s="40"/>
      <c r="K21" s="40"/>
      <c r="L21" s="40"/>
      <c r="M21" s="40"/>
      <c r="N21" s="40"/>
      <c r="O21" s="40"/>
      <c r="P21" s="40"/>
      <c r="Q21" s="40"/>
      <c r="R21" s="40"/>
      <c r="S21" s="40"/>
      <c r="T21" s="40"/>
      <c r="U21" s="40"/>
      <c r="V21" s="40"/>
      <c r="W21" s="40"/>
      <c r="X21" s="40"/>
    </row>
    <row r="22" spans="1:24" ht="55.5" customHeight="1" hidden="1" outlineLevel="1">
      <c r="A22" s="38" t="s">
        <v>26</v>
      </c>
      <c r="B22" s="39"/>
      <c r="C22" s="40"/>
      <c r="D22" s="41" t="s">
        <v>110</v>
      </c>
      <c r="E22" s="384" t="s">
        <v>1358</v>
      </c>
      <c r="F22" s="89" t="s">
        <v>1043</v>
      </c>
      <c r="G22" s="385" t="s">
        <v>1363</v>
      </c>
      <c r="H22" s="78"/>
      <c r="I22" s="57"/>
      <c r="J22" s="40"/>
      <c r="K22" s="40"/>
      <c r="L22" s="40"/>
      <c r="M22" s="40"/>
      <c r="N22" s="40"/>
      <c r="O22" s="40"/>
      <c r="P22" s="40"/>
      <c r="Q22" s="40"/>
      <c r="R22" s="40"/>
      <c r="S22" s="40"/>
      <c r="T22" s="40"/>
      <c r="U22" s="40"/>
      <c r="V22" s="40"/>
      <c r="W22" s="40"/>
      <c r="X22" s="40"/>
    </row>
    <row r="23" spans="1:24" ht="55.5" customHeight="1" hidden="1" outlineLevel="1">
      <c r="A23" s="38" t="s">
        <v>26</v>
      </c>
      <c r="B23" s="39"/>
      <c r="C23" s="40"/>
      <c r="D23" s="41" t="s">
        <v>111</v>
      </c>
      <c r="E23" s="384" t="s">
        <v>1372</v>
      </c>
      <c r="F23" s="89" t="s">
        <v>1043</v>
      </c>
      <c r="G23" s="385" t="s">
        <v>1373</v>
      </c>
      <c r="H23" s="78"/>
      <c r="I23" s="57"/>
      <c r="J23" s="40"/>
      <c r="K23" s="40"/>
      <c r="L23" s="40"/>
      <c r="M23" s="40"/>
      <c r="N23" s="40"/>
      <c r="O23" s="40"/>
      <c r="P23" s="40"/>
      <c r="Q23" s="40"/>
      <c r="R23" s="40"/>
      <c r="S23" s="40"/>
      <c r="T23" s="40"/>
      <c r="U23" s="40"/>
      <c r="V23" s="40"/>
      <c r="W23" s="40"/>
      <c r="X23" s="40"/>
    </row>
    <row r="24" spans="1:24" ht="55.5" customHeight="1" hidden="1" outlineLevel="1">
      <c r="A24" s="38" t="s">
        <v>26</v>
      </c>
      <c r="B24" s="39"/>
      <c r="C24" s="40"/>
      <c r="D24" s="41" t="s">
        <v>113</v>
      </c>
      <c r="E24" s="42"/>
      <c r="F24" s="43"/>
      <c r="G24" s="43" t="s">
        <v>114</v>
      </c>
      <c r="H24" s="44" t="s">
        <v>85</v>
      </c>
      <c r="I24" s="57"/>
      <c r="J24" s="40"/>
      <c r="K24" s="40"/>
      <c r="L24" s="40"/>
      <c r="M24" s="40"/>
      <c r="N24" s="40"/>
      <c r="O24" s="40"/>
      <c r="P24" s="40"/>
      <c r="Q24" s="40"/>
      <c r="R24" s="40"/>
      <c r="S24" s="40"/>
      <c r="T24" s="40"/>
      <c r="U24" s="40"/>
      <c r="V24" s="40"/>
      <c r="W24" s="40"/>
      <c r="X24" s="40"/>
    </row>
    <row r="25" spans="1:24" ht="55.5" customHeight="1" hidden="1" outlineLevel="1">
      <c r="A25" s="38" t="s">
        <v>26</v>
      </c>
      <c r="B25" s="39"/>
      <c r="C25" s="40"/>
      <c r="D25" s="41" t="s">
        <v>1271</v>
      </c>
      <c r="E25" s="42"/>
      <c r="F25" s="43"/>
      <c r="G25" s="43" t="s">
        <v>116</v>
      </c>
      <c r="H25" s="44" t="s">
        <v>85</v>
      </c>
      <c r="I25" s="57"/>
      <c r="J25" s="40"/>
      <c r="K25" s="40"/>
      <c r="L25" s="40"/>
      <c r="M25" s="40"/>
      <c r="N25" s="40"/>
      <c r="O25" s="40"/>
      <c r="P25" s="40"/>
      <c r="Q25" s="40"/>
      <c r="R25" s="40"/>
      <c r="S25" s="40"/>
      <c r="T25" s="40"/>
      <c r="U25" s="40"/>
      <c r="V25" s="40"/>
      <c r="W25" s="40"/>
      <c r="X25" s="40"/>
    </row>
    <row r="26" spans="1:24" ht="55.5" customHeight="1" hidden="1" outlineLevel="1">
      <c r="A26" s="38" t="s">
        <v>26</v>
      </c>
      <c r="B26" s="39"/>
      <c r="C26" s="40"/>
      <c r="D26" s="41" t="s">
        <v>117</v>
      </c>
      <c r="E26" s="42" t="s">
        <v>118</v>
      </c>
      <c r="F26" s="43"/>
      <c r="G26" s="43" t="s">
        <v>119</v>
      </c>
      <c r="H26" s="44" t="s">
        <v>85</v>
      </c>
      <c r="I26" s="57"/>
      <c r="J26" s="40"/>
      <c r="K26" s="40"/>
      <c r="L26" s="40"/>
      <c r="M26" s="40"/>
      <c r="N26" s="40"/>
      <c r="O26" s="40"/>
      <c r="P26" s="40"/>
      <c r="Q26" s="40"/>
      <c r="R26" s="40"/>
      <c r="S26" s="40"/>
      <c r="T26" s="40"/>
      <c r="U26" s="40"/>
      <c r="V26" s="40"/>
      <c r="W26" s="40"/>
      <c r="X26" s="40"/>
    </row>
    <row r="27" spans="1:24" ht="55.5" customHeight="1" hidden="1" outlineLevel="1">
      <c r="A27" s="38" t="s">
        <v>26</v>
      </c>
      <c r="B27" s="39"/>
      <c r="C27" s="40"/>
      <c r="D27" s="41" t="s">
        <v>146</v>
      </c>
      <c r="E27" s="384" t="s">
        <v>1360</v>
      </c>
      <c r="F27" s="89" t="s">
        <v>1354</v>
      </c>
      <c r="G27" s="385" t="s">
        <v>79</v>
      </c>
      <c r="H27" s="78" t="s">
        <v>81</v>
      </c>
      <c r="I27" s="57"/>
      <c r="J27" s="40"/>
      <c r="K27" s="40"/>
      <c r="L27" s="40"/>
      <c r="M27" s="40"/>
      <c r="N27" s="40"/>
      <c r="O27" s="40"/>
      <c r="P27" s="40"/>
      <c r="Q27" s="40"/>
      <c r="R27" s="40"/>
      <c r="S27" s="40"/>
      <c r="T27" s="40"/>
      <c r="U27" s="40"/>
      <c r="V27" s="40"/>
      <c r="W27" s="40"/>
      <c r="X27" s="40"/>
    </row>
    <row r="28" spans="1:24" ht="55.5" customHeight="1" hidden="1" outlineLevel="1">
      <c r="A28" s="38" t="s">
        <v>26</v>
      </c>
      <c r="B28" s="39"/>
      <c r="C28" s="40"/>
      <c r="D28" s="41" t="s">
        <v>120</v>
      </c>
      <c r="E28" s="42" t="s">
        <v>121</v>
      </c>
      <c r="F28" s="43" t="s">
        <v>112</v>
      </c>
      <c r="G28" s="43" t="s">
        <v>122</v>
      </c>
      <c r="H28" s="44" t="s">
        <v>85</v>
      </c>
      <c r="I28" s="57"/>
      <c r="J28" s="40"/>
      <c r="K28" s="40"/>
      <c r="L28" s="40"/>
      <c r="M28" s="40"/>
      <c r="N28" s="40"/>
      <c r="O28" s="40"/>
      <c r="P28" s="40"/>
      <c r="Q28" s="40"/>
      <c r="R28" s="40"/>
      <c r="S28" s="40"/>
      <c r="T28" s="40"/>
      <c r="U28" s="40"/>
      <c r="V28" s="40"/>
      <c r="W28" s="40"/>
      <c r="X28" s="40"/>
    </row>
    <row r="29" spans="1:24" ht="55.5" customHeight="1" hidden="1" outlineLevel="1">
      <c r="A29" s="38" t="s">
        <v>26</v>
      </c>
      <c r="B29" s="39"/>
      <c r="C29" s="40"/>
      <c r="D29" s="41" t="s">
        <v>123</v>
      </c>
      <c r="E29" s="384" t="s">
        <v>1362</v>
      </c>
      <c r="F29" s="89" t="s">
        <v>1354</v>
      </c>
      <c r="G29" s="385" t="s">
        <v>79</v>
      </c>
      <c r="H29" s="78" t="s">
        <v>81</v>
      </c>
      <c r="I29" s="57"/>
      <c r="J29" s="40"/>
      <c r="K29" s="40"/>
      <c r="L29" s="40"/>
      <c r="M29" s="40"/>
      <c r="N29" s="40"/>
      <c r="O29" s="40"/>
      <c r="P29" s="40"/>
      <c r="Q29" s="40"/>
      <c r="R29" s="40"/>
      <c r="S29" s="40"/>
      <c r="T29" s="40"/>
      <c r="U29" s="40"/>
      <c r="V29" s="40"/>
      <c r="W29" s="40"/>
      <c r="X29" s="40"/>
    </row>
    <row r="30" spans="1:24" ht="55.5" customHeight="1" hidden="1" outlineLevel="1">
      <c r="A30" s="38" t="s">
        <v>26</v>
      </c>
      <c r="B30" s="39"/>
      <c r="C30" s="40"/>
      <c r="D30" s="41" t="s">
        <v>124</v>
      </c>
      <c r="E30" s="42" t="s">
        <v>125</v>
      </c>
      <c r="F30" s="43" t="s">
        <v>78</v>
      </c>
      <c r="G30" s="43" t="s">
        <v>126</v>
      </c>
      <c r="H30" s="44" t="s">
        <v>85</v>
      </c>
      <c r="I30" s="57"/>
      <c r="J30" s="40"/>
      <c r="K30" s="40"/>
      <c r="L30" s="40"/>
      <c r="M30" s="40"/>
      <c r="N30" s="40"/>
      <c r="O30" s="40"/>
      <c r="P30" s="40"/>
      <c r="Q30" s="40"/>
      <c r="R30" s="40"/>
      <c r="S30" s="40"/>
      <c r="T30" s="40"/>
      <c r="U30" s="40"/>
      <c r="V30" s="40"/>
      <c r="W30" s="40"/>
      <c r="X30" s="40"/>
    </row>
    <row r="31" spans="1:24" ht="55.5" customHeight="1" hidden="1" outlineLevel="1">
      <c r="A31" s="38" t="s">
        <v>26</v>
      </c>
      <c r="B31" s="39"/>
      <c r="C31" s="40"/>
      <c r="D31" s="41" t="s">
        <v>127</v>
      </c>
      <c r="E31" s="42" t="s">
        <v>128</v>
      </c>
      <c r="F31" s="43" t="s">
        <v>78</v>
      </c>
      <c r="G31" s="43" t="s">
        <v>126</v>
      </c>
      <c r="H31" s="44" t="s">
        <v>85</v>
      </c>
      <c r="I31" s="57"/>
      <c r="J31" s="40"/>
      <c r="K31" s="40"/>
      <c r="L31" s="40"/>
      <c r="M31" s="40"/>
      <c r="N31" s="40"/>
      <c r="O31" s="40"/>
      <c r="P31" s="40"/>
      <c r="Q31" s="40"/>
      <c r="R31" s="40"/>
      <c r="S31" s="40"/>
      <c r="T31" s="40"/>
      <c r="U31" s="40"/>
      <c r="V31" s="40"/>
      <c r="W31" s="40"/>
      <c r="X31" s="40"/>
    </row>
    <row r="32" spans="1:24" ht="55.5" customHeight="1" hidden="1" outlineLevel="1">
      <c r="A32" s="38" t="s">
        <v>26</v>
      </c>
      <c r="B32" s="39"/>
      <c r="C32" s="40"/>
      <c r="D32" s="41" t="s">
        <v>129</v>
      </c>
      <c r="E32" s="42"/>
      <c r="F32" s="43"/>
      <c r="G32" s="43" t="s">
        <v>130</v>
      </c>
      <c r="H32" s="44" t="s">
        <v>85</v>
      </c>
      <c r="I32" s="57"/>
      <c r="J32" s="40"/>
      <c r="K32" s="40"/>
      <c r="L32" s="40"/>
      <c r="M32" s="40"/>
      <c r="N32" s="40"/>
      <c r="O32" s="40"/>
      <c r="P32" s="40"/>
      <c r="Q32" s="40"/>
      <c r="R32" s="40"/>
      <c r="S32" s="40"/>
      <c r="T32" s="40"/>
      <c r="U32" s="40"/>
      <c r="V32" s="40"/>
      <c r="W32" s="40"/>
      <c r="X32" s="40"/>
    </row>
    <row r="33" spans="1:24" ht="55.5" customHeight="1" hidden="1" outlineLevel="1">
      <c r="A33" s="38" t="s">
        <v>26</v>
      </c>
      <c r="B33" s="39"/>
      <c r="C33" s="40"/>
      <c r="D33" s="41" t="s">
        <v>131</v>
      </c>
      <c r="E33" s="42"/>
      <c r="F33" s="43"/>
      <c r="G33" s="43" t="s">
        <v>130</v>
      </c>
      <c r="H33" s="44" t="s">
        <v>85</v>
      </c>
      <c r="I33" s="386"/>
      <c r="J33" s="40"/>
      <c r="K33" s="40"/>
      <c r="L33" s="40"/>
      <c r="M33" s="40"/>
      <c r="N33" s="40"/>
      <c r="O33" s="40"/>
      <c r="P33" s="40"/>
      <c r="Q33" s="40"/>
      <c r="R33" s="40"/>
      <c r="S33" s="40"/>
      <c r="T33" s="40"/>
      <c r="U33" s="40"/>
      <c r="V33" s="40"/>
      <c r="W33" s="40"/>
      <c r="X33" s="40"/>
    </row>
    <row r="34" spans="1:24" ht="55.5" customHeight="1" hidden="1" outlineLevel="1">
      <c r="A34" s="38" t="s">
        <v>26</v>
      </c>
      <c r="B34" s="39" t="s">
        <v>62</v>
      </c>
      <c r="C34" s="40"/>
      <c r="D34" s="41" t="s">
        <v>131</v>
      </c>
      <c r="E34" s="42"/>
      <c r="F34" s="43"/>
      <c r="G34" s="43" t="s">
        <v>132</v>
      </c>
      <c r="H34" s="44" t="s">
        <v>85</v>
      </c>
      <c r="I34" s="386"/>
      <c r="J34" s="40"/>
      <c r="K34" s="40"/>
      <c r="L34" s="40"/>
      <c r="M34" s="40"/>
      <c r="N34" s="40"/>
      <c r="O34" s="40"/>
      <c r="P34" s="40"/>
      <c r="Q34" s="40"/>
      <c r="R34" s="40"/>
      <c r="S34" s="40"/>
      <c r="T34" s="40"/>
      <c r="U34" s="40"/>
      <c r="V34" s="40"/>
      <c r="W34" s="40"/>
      <c r="X34" s="40"/>
    </row>
    <row r="35" spans="1:24" ht="81" customHeight="1" hidden="1" outlineLevel="1">
      <c r="A35" s="38" t="s">
        <v>26</v>
      </c>
      <c r="B35" s="39"/>
      <c r="C35" s="40"/>
      <c r="D35" s="41" t="s">
        <v>133</v>
      </c>
      <c r="E35" s="42" t="s">
        <v>134</v>
      </c>
      <c r="F35" s="43" t="s">
        <v>135</v>
      </c>
      <c r="G35" s="43" t="s">
        <v>104</v>
      </c>
      <c r="H35" s="44" t="s">
        <v>85</v>
      </c>
      <c r="I35" s="57"/>
      <c r="J35" s="40"/>
      <c r="K35" s="40"/>
      <c r="L35" s="40"/>
      <c r="M35" s="40"/>
      <c r="N35" s="40"/>
      <c r="O35" s="40"/>
      <c r="P35" s="40"/>
      <c r="Q35" s="40"/>
      <c r="R35" s="40"/>
      <c r="S35" s="40"/>
      <c r="T35" s="40"/>
      <c r="U35" s="40"/>
      <c r="V35" s="40"/>
      <c r="W35" s="40"/>
      <c r="X35" s="40"/>
    </row>
    <row r="36" spans="1:24" ht="94.5" customHeight="1" hidden="1" outlineLevel="1">
      <c r="A36" s="38" t="s">
        <v>26</v>
      </c>
      <c r="B36" s="39"/>
      <c r="C36" s="40"/>
      <c r="D36" s="41" t="s">
        <v>136</v>
      </c>
      <c r="E36" s="42" t="s">
        <v>137</v>
      </c>
      <c r="F36" s="43" t="s">
        <v>138</v>
      </c>
      <c r="G36" s="43" t="s">
        <v>104</v>
      </c>
      <c r="H36" s="44" t="s">
        <v>85</v>
      </c>
      <c r="I36" s="57"/>
      <c r="J36" s="40"/>
      <c r="K36" s="40"/>
      <c r="L36" s="40"/>
      <c r="M36" s="40"/>
      <c r="N36" s="40"/>
      <c r="O36" s="40"/>
      <c r="P36" s="40"/>
      <c r="Q36" s="40"/>
      <c r="R36" s="40"/>
      <c r="S36" s="40"/>
      <c r="T36" s="40"/>
      <c r="U36" s="40"/>
      <c r="V36" s="40"/>
      <c r="W36" s="40"/>
      <c r="X36" s="40"/>
    </row>
    <row r="37" spans="1:24" ht="33.75" collapsed="1" thickBot="1">
      <c r="A37" s="40"/>
      <c r="B37" s="40"/>
      <c r="C37" s="40"/>
      <c r="D37" s="40"/>
      <c r="E37" s="40"/>
      <c r="F37" s="40"/>
      <c r="G37" s="40"/>
      <c r="H37" s="40"/>
      <c r="I37" s="57"/>
      <c r="J37" s="40"/>
      <c r="K37" s="40"/>
      <c r="L37" s="40"/>
      <c r="M37" s="40"/>
      <c r="N37" s="40"/>
      <c r="O37" s="40"/>
      <c r="P37" s="40"/>
      <c r="Q37" s="40"/>
      <c r="R37" s="40"/>
      <c r="S37" s="40"/>
      <c r="T37" s="40"/>
      <c r="U37" s="40"/>
      <c r="V37" s="40"/>
      <c r="W37" s="40"/>
      <c r="X37" s="40"/>
    </row>
    <row r="38" spans="1:24" ht="33.75" hidden="1" thickBot="1">
      <c r="A38" s="40"/>
      <c r="B38" s="40"/>
      <c r="C38" s="40"/>
      <c r="D38" s="40"/>
      <c r="E38" s="40"/>
      <c r="F38" s="40"/>
      <c r="G38" s="40"/>
      <c r="H38" s="40"/>
      <c r="I38" s="57"/>
      <c r="J38" s="40"/>
      <c r="K38" s="40"/>
      <c r="L38" s="40"/>
      <c r="M38" s="40"/>
      <c r="N38" s="40"/>
      <c r="O38" s="40"/>
      <c r="P38" s="40"/>
      <c r="Q38" s="40"/>
      <c r="R38" s="40"/>
      <c r="S38" s="40"/>
      <c r="T38" s="40"/>
      <c r="U38" s="40"/>
      <c r="V38" s="40"/>
      <c r="W38" s="40"/>
      <c r="X38" s="40"/>
    </row>
    <row r="39" spans="1:24" ht="33.75" hidden="1" thickBot="1">
      <c r="A39" s="40"/>
      <c r="B39" s="40"/>
      <c r="C39" s="40"/>
      <c r="D39" s="40"/>
      <c r="E39" s="40"/>
      <c r="F39" s="40"/>
      <c r="G39" s="40"/>
      <c r="H39" s="40"/>
      <c r="I39" s="57"/>
      <c r="J39" s="40"/>
      <c r="K39" s="40"/>
      <c r="L39" s="40"/>
      <c r="M39" s="40"/>
      <c r="N39" s="40"/>
      <c r="O39" s="40"/>
      <c r="P39" s="40"/>
      <c r="Q39" s="40"/>
      <c r="R39" s="40"/>
      <c r="S39" s="40"/>
      <c r="T39" s="40"/>
      <c r="U39" s="40"/>
      <c r="V39" s="40"/>
      <c r="W39" s="40"/>
      <c r="X39" s="40"/>
    </row>
    <row r="40" spans="1:24" ht="33.75" hidden="1" thickBot="1">
      <c r="A40" s="40"/>
      <c r="B40" s="40"/>
      <c r="C40" s="40"/>
      <c r="D40" s="40"/>
      <c r="E40" s="40"/>
      <c r="F40" s="40"/>
      <c r="G40" s="40"/>
      <c r="H40" s="40"/>
      <c r="I40" s="57"/>
      <c r="J40" s="40"/>
      <c r="K40" s="40"/>
      <c r="L40" s="40"/>
      <c r="M40" s="40"/>
      <c r="N40" s="40"/>
      <c r="O40" s="40"/>
      <c r="P40" s="40"/>
      <c r="Q40" s="40"/>
      <c r="R40" s="40"/>
      <c r="S40" s="40"/>
      <c r="T40" s="40"/>
      <c r="U40" s="40"/>
      <c r="V40" s="40"/>
      <c r="W40" s="40"/>
      <c r="X40" s="40"/>
    </row>
    <row r="41" spans="1:24" ht="59.25">
      <c r="A41" s="850" t="s">
        <v>139</v>
      </c>
      <c r="B41" s="850"/>
      <c r="C41" s="850"/>
      <c r="D41" s="850"/>
      <c r="E41" s="850"/>
      <c r="F41" s="850"/>
      <c r="G41" s="850"/>
      <c r="H41" s="850"/>
      <c r="I41" s="57"/>
      <c r="J41" s="40"/>
      <c r="K41" s="40"/>
      <c r="L41" s="40"/>
      <c r="M41" s="40"/>
      <c r="N41" s="40"/>
      <c r="O41" s="40"/>
      <c r="P41" s="40"/>
      <c r="Q41" s="40"/>
      <c r="R41" s="40"/>
      <c r="S41" s="40"/>
      <c r="T41" s="40"/>
      <c r="U41" s="40"/>
      <c r="V41" s="40"/>
      <c r="W41" s="40"/>
      <c r="X41" s="40"/>
    </row>
    <row r="42" spans="1:24" ht="73.5" customHeight="1" hidden="1" outlineLevel="1">
      <c r="A42" s="38" t="s">
        <v>140</v>
      </c>
      <c r="B42" s="39"/>
      <c r="C42" s="40"/>
      <c r="D42" s="41" t="s">
        <v>77</v>
      </c>
      <c r="E42" s="42" t="s">
        <v>141</v>
      </c>
      <c r="F42" s="43" t="s">
        <v>108</v>
      </c>
      <c r="G42" s="46" t="s">
        <v>142</v>
      </c>
      <c r="H42" s="44"/>
      <c r="I42" s="57"/>
      <c r="J42" s="40"/>
      <c r="K42" s="40"/>
      <c r="L42" s="40"/>
      <c r="M42" s="40"/>
      <c r="N42" s="40"/>
      <c r="O42" s="40"/>
      <c r="P42" s="40"/>
      <c r="Q42" s="40"/>
      <c r="R42" s="40"/>
      <c r="S42" s="40"/>
      <c r="T42" s="40"/>
      <c r="U42" s="40"/>
      <c r="V42" s="40"/>
      <c r="W42" s="40"/>
      <c r="X42" s="40"/>
    </row>
    <row r="43" spans="1:24" ht="47.25" customHeight="1" hidden="1" outlineLevel="1">
      <c r="A43" s="38" t="s">
        <v>140</v>
      </c>
      <c r="B43" s="39"/>
      <c r="C43" s="40"/>
      <c r="D43" s="41" t="s">
        <v>82</v>
      </c>
      <c r="E43" s="42" t="s">
        <v>143</v>
      </c>
      <c r="F43" s="43" t="s">
        <v>78</v>
      </c>
      <c r="G43" s="43" t="s">
        <v>142</v>
      </c>
      <c r="H43" s="44"/>
      <c r="I43" s="57"/>
      <c r="J43" s="40"/>
      <c r="K43" s="40"/>
      <c r="L43" s="40"/>
      <c r="M43" s="40"/>
      <c r="N43" s="40"/>
      <c r="O43" s="40"/>
      <c r="P43" s="40"/>
      <c r="Q43" s="40"/>
      <c r="R43" s="40"/>
      <c r="S43" s="40"/>
      <c r="T43" s="40"/>
      <c r="U43" s="40"/>
      <c r="V43" s="40"/>
      <c r="W43" s="40"/>
      <c r="X43" s="40"/>
    </row>
    <row r="44" spans="1:24" ht="47.25" customHeight="1" hidden="1" outlineLevel="1">
      <c r="A44" s="38" t="s">
        <v>140</v>
      </c>
      <c r="B44" s="39"/>
      <c r="C44" s="40"/>
      <c r="D44" s="41" t="s">
        <v>90</v>
      </c>
      <c r="E44" s="42" t="s">
        <v>144</v>
      </c>
      <c r="F44" s="43" t="s">
        <v>108</v>
      </c>
      <c r="G44" s="43" t="s">
        <v>142</v>
      </c>
      <c r="H44" s="44"/>
      <c r="I44" s="57"/>
      <c r="J44" s="40"/>
      <c r="K44" s="40"/>
      <c r="L44" s="40"/>
      <c r="M44" s="40"/>
      <c r="N44" s="40"/>
      <c r="O44" s="40"/>
      <c r="P44" s="40"/>
      <c r="Q44" s="40"/>
      <c r="R44" s="40"/>
      <c r="S44" s="40"/>
      <c r="T44" s="40"/>
      <c r="U44" s="40"/>
      <c r="V44" s="40"/>
      <c r="W44" s="40"/>
      <c r="X44" s="40"/>
    </row>
    <row r="45" spans="1:24" ht="47.25" customHeight="1" hidden="1" outlineLevel="1">
      <c r="A45" s="38" t="s">
        <v>140</v>
      </c>
      <c r="B45" s="39"/>
      <c r="C45" s="40"/>
      <c r="D45" s="41" t="s">
        <v>109</v>
      </c>
      <c r="E45" s="42" t="s">
        <v>145</v>
      </c>
      <c r="F45" s="43" t="s">
        <v>108</v>
      </c>
      <c r="G45" s="43" t="s">
        <v>142</v>
      </c>
      <c r="H45" s="44"/>
      <c r="I45" s="57"/>
      <c r="J45" s="40"/>
      <c r="K45" s="40"/>
      <c r="L45" s="40"/>
      <c r="M45" s="40"/>
      <c r="N45" s="40"/>
      <c r="O45" s="40"/>
      <c r="P45" s="40"/>
      <c r="Q45" s="40"/>
      <c r="R45" s="40"/>
      <c r="S45" s="40"/>
      <c r="T45" s="40"/>
      <c r="U45" s="40"/>
      <c r="V45" s="40"/>
      <c r="W45" s="40"/>
      <c r="X45" s="40"/>
    </row>
    <row r="46" spans="1:24" ht="47.25" customHeight="1" hidden="1" outlineLevel="1">
      <c r="A46" s="38" t="s">
        <v>140</v>
      </c>
      <c r="B46" s="39"/>
      <c r="C46" s="40"/>
      <c r="D46" s="41" t="s">
        <v>146</v>
      </c>
      <c r="E46" s="42" t="s">
        <v>147</v>
      </c>
      <c r="F46" s="43" t="s">
        <v>108</v>
      </c>
      <c r="G46" s="43" t="s">
        <v>142</v>
      </c>
      <c r="H46" s="44"/>
      <c r="I46" s="57"/>
      <c r="J46" s="40"/>
      <c r="K46" s="40"/>
      <c r="L46" s="40"/>
      <c r="M46" s="40"/>
      <c r="N46" s="40"/>
      <c r="O46" s="40"/>
      <c r="P46" s="40"/>
      <c r="Q46" s="40"/>
      <c r="R46" s="40"/>
      <c r="S46" s="40"/>
      <c r="T46" s="40"/>
      <c r="U46" s="40"/>
      <c r="V46" s="40"/>
      <c r="W46" s="40"/>
      <c r="X46" s="40"/>
    </row>
    <row r="47" spans="1:24" ht="47.25" customHeight="1" hidden="1" outlineLevel="1">
      <c r="A47" s="38" t="s">
        <v>140</v>
      </c>
      <c r="B47" s="39"/>
      <c r="C47" s="40"/>
      <c r="D47" s="41" t="s">
        <v>123</v>
      </c>
      <c r="E47" s="42" t="s">
        <v>54</v>
      </c>
      <c r="F47" s="43" t="s">
        <v>108</v>
      </c>
      <c r="G47" s="43" t="s">
        <v>142</v>
      </c>
      <c r="H47" s="44"/>
      <c r="I47" s="57"/>
      <c r="J47" s="40"/>
      <c r="K47" s="40"/>
      <c r="L47" s="40"/>
      <c r="M47" s="40"/>
      <c r="N47" s="40"/>
      <c r="O47" s="40"/>
      <c r="P47" s="40"/>
      <c r="Q47" s="40"/>
      <c r="R47" s="40"/>
      <c r="S47" s="40"/>
      <c r="T47" s="40"/>
      <c r="U47" s="40"/>
      <c r="V47" s="40"/>
      <c r="W47" s="40"/>
      <c r="X47" s="40"/>
    </row>
    <row r="48" spans="1:24" ht="47.25" customHeight="1" hidden="1" outlineLevel="1">
      <c r="A48" s="38" t="s">
        <v>140</v>
      </c>
      <c r="B48" s="39"/>
      <c r="C48" s="40"/>
      <c r="D48" s="41" t="s">
        <v>148</v>
      </c>
      <c r="E48" s="42" t="s">
        <v>149</v>
      </c>
      <c r="F48" s="43" t="s">
        <v>108</v>
      </c>
      <c r="G48" s="43" t="s">
        <v>142</v>
      </c>
      <c r="H48" s="44"/>
      <c r="I48" s="57"/>
      <c r="J48" s="40"/>
      <c r="K48" s="40"/>
      <c r="L48" s="40"/>
      <c r="M48" s="40"/>
      <c r="N48" s="40"/>
      <c r="O48" s="40"/>
      <c r="P48" s="40"/>
      <c r="Q48" s="40"/>
      <c r="R48" s="40"/>
      <c r="S48" s="40"/>
      <c r="T48" s="40"/>
      <c r="U48" s="40"/>
      <c r="V48" s="40"/>
      <c r="W48" s="40"/>
      <c r="X48" s="40"/>
    </row>
    <row r="49" spans="9:24" ht="23.25" customHeight="1" collapsed="1" thickBot="1">
      <c r="I49" s="57"/>
      <c r="J49" s="40"/>
      <c r="K49" s="40"/>
      <c r="L49" s="40"/>
      <c r="M49" s="40"/>
      <c r="N49" s="40"/>
      <c r="O49" s="40"/>
      <c r="P49" s="40"/>
      <c r="Q49" s="40"/>
      <c r="R49" s="40"/>
      <c r="S49" s="40"/>
      <c r="T49" s="40"/>
      <c r="U49" s="40"/>
      <c r="V49" s="40"/>
      <c r="W49" s="40"/>
      <c r="X49" s="40"/>
    </row>
    <row r="50" spans="1:24" ht="53.25" customHeight="1">
      <c r="A50" s="850" t="s">
        <v>150</v>
      </c>
      <c r="B50" s="850"/>
      <c r="C50" s="850"/>
      <c r="D50" s="850"/>
      <c r="E50" s="850"/>
      <c r="F50" s="850"/>
      <c r="G50" s="850"/>
      <c r="H50" s="850"/>
      <c r="I50" s="57"/>
      <c r="J50" s="40"/>
      <c r="K50" s="40"/>
      <c r="L50" s="40"/>
      <c r="M50" s="40"/>
      <c r="N50" s="40"/>
      <c r="O50" s="40"/>
      <c r="P50" s="40"/>
      <c r="Q50" s="40"/>
      <c r="R50" s="40"/>
      <c r="S50" s="40"/>
      <c r="T50" s="40"/>
      <c r="U50" s="40"/>
      <c r="V50" s="40"/>
      <c r="W50" s="40"/>
      <c r="X50" s="40"/>
    </row>
    <row r="51" spans="1:24" ht="51.75" customHeight="1" hidden="1" outlineLevel="1">
      <c r="A51" s="47" t="s">
        <v>151</v>
      </c>
      <c r="B51" s="48"/>
      <c r="C51" s="49"/>
      <c r="D51" s="41" t="s">
        <v>77</v>
      </c>
      <c r="E51" s="50" t="s">
        <v>152</v>
      </c>
      <c r="F51" s="50" t="s">
        <v>153</v>
      </c>
      <c r="G51" s="46" t="s">
        <v>154</v>
      </c>
      <c r="H51" s="44" t="s">
        <v>83</v>
      </c>
      <c r="I51" s="57"/>
      <c r="J51" s="40"/>
      <c r="K51" s="40"/>
      <c r="L51" s="40"/>
      <c r="M51" s="40"/>
      <c r="N51" s="40"/>
      <c r="O51" s="40"/>
      <c r="P51" s="40"/>
      <c r="Q51" s="40"/>
      <c r="R51" s="40"/>
      <c r="S51" s="40"/>
      <c r="T51" s="40"/>
      <c r="U51" s="40"/>
      <c r="V51" s="40"/>
      <c r="W51" s="40"/>
      <c r="X51" s="40"/>
    </row>
    <row r="52" spans="1:24" ht="51.75" customHeight="1" hidden="1" outlineLevel="1">
      <c r="A52" s="47" t="s">
        <v>151</v>
      </c>
      <c r="B52" s="48"/>
      <c r="C52" s="49"/>
      <c r="D52" s="41" t="s">
        <v>155</v>
      </c>
      <c r="E52" s="50" t="s">
        <v>156</v>
      </c>
      <c r="F52" s="50" t="s">
        <v>157</v>
      </c>
      <c r="G52" s="46" t="s">
        <v>158</v>
      </c>
      <c r="H52" s="44" t="s">
        <v>83</v>
      </c>
      <c r="I52" s="57"/>
      <c r="J52" s="40"/>
      <c r="K52" s="40"/>
      <c r="L52" s="40"/>
      <c r="M52" s="40"/>
      <c r="N52" s="40"/>
      <c r="O52" s="40"/>
      <c r="P52" s="40"/>
      <c r="Q52" s="40"/>
      <c r="R52" s="40"/>
      <c r="S52" s="40"/>
      <c r="T52" s="40"/>
      <c r="U52" s="40"/>
      <c r="V52" s="40"/>
      <c r="W52" s="40"/>
      <c r="X52" s="40"/>
    </row>
    <row r="53" spans="1:24" ht="21" customHeight="1" hidden="1" outlineLevel="1">
      <c r="A53" s="47" t="s">
        <v>151</v>
      </c>
      <c r="B53" s="48"/>
      <c r="C53" s="49"/>
      <c r="D53" s="41" t="s">
        <v>159</v>
      </c>
      <c r="E53" s="50" t="s">
        <v>160</v>
      </c>
      <c r="F53" s="50" t="s">
        <v>161</v>
      </c>
      <c r="G53" s="46" t="s">
        <v>154</v>
      </c>
      <c r="H53" s="44" t="s">
        <v>85</v>
      </c>
      <c r="I53" s="57"/>
      <c r="J53" s="40"/>
      <c r="K53" s="40"/>
      <c r="L53" s="40"/>
      <c r="M53" s="40"/>
      <c r="N53" s="40"/>
      <c r="O53" s="40"/>
      <c r="P53" s="40"/>
      <c r="Q53" s="40"/>
      <c r="R53" s="40"/>
      <c r="S53" s="40"/>
      <c r="T53" s="40"/>
      <c r="U53" s="40"/>
      <c r="V53" s="40"/>
      <c r="W53" s="40"/>
      <c r="X53" s="40"/>
    </row>
    <row r="54" spans="1:24" ht="36" customHeight="1" hidden="1" outlineLevel="1">
      <c r="A54" s="47" t="s">
        <v>151</v>
      </c>
      <c r="B54" s="48"/>
      <c r="C54" s="49"/>
      <c r="D54" s="41" t="s">
        <v>109</v>
      </c>
      <c r="E54" s="50" t="s">
        <v>162</v>
      </c>
      <c r="F54" s="50" t="s">
        <v>161</v>
      </c>
      <c r="G54" s="46" t="s">
        <v>154</v>
      </c>
      <c r="H54" s="44" t="s">
        <v>85</v>
      </c>
      <c r="I54" s="57"/>
      <c r="J54" s="40"/>
      <c r="K54" s="40"/>
      <c r="L54" s="40"/>
      <c r="M54" s="40"/>
      <c r="N54" s="40"/>
      <c r="O54" s="40"/>
      <c r="P54" s="40"/>
      <c r="Q54" s="40"/>
      <c r="R54" s="40"/>
      <c r="S54" s="40"/>
      <c r="T54" s="40"/>
      <c r="U54" s="40"/>
      <c r="V54" s="40"/>
      <c r="W54" s="40"/>
      <c r="X54" s="40"/>
    </row>
    <row r="55" spans="1:24" ht="39.75" customHeight="1" hidden="1" outlineLevel="1">
      <c r="A55" s="47" t="s">
        <v>151</v>
      </c>
      <c r="B55" s="48"/>
      <c r="C55" s="49" t="s">
        <v>55</v>
      </c>
      <c r="D55" s="41" t="s">
        <v>163</v>
      </c>
      <c r="E55" s="50" t="s">
        <v>164</v>
      </c>
      <c r="F55" s="50" t="s">
        <v>157</v>
      </c>
      <c r="G55" s="46" t="s">
        <v>165</v>
      </c>
      <c r="H55" s="44" t="s">
        <v>83</v>
      </c>
      <c r="I55" s="57"/>
      <c r="J55" s="40"/>
      <c r="K55" s="40"/>
      <c r="L55" s="40"/>
      <c r="M55" s="40"/>
      <c r="N55" s="40"/>
      <c r="O55" s="40"/>
      <c r="P55" s="40"/>
      <c r="Q55" s="40"/>
      <c r="R55" s="40"/>
      <c r="S55" s="40"/>
      <c r="T55" s="40"/>
      <c r="U55" s="40"/>
      <c r="V55" s="40"/>
      <c r="W55" s="40"/>
      <c r="X55" s="40"/>
    </row>
    <row r="56" spans="1:24" ht="33" hidden="1" outlineLevel="1">
      <c r="A56" s="47" t="s">
        <v>151</v>
      </c>
      <c r="B56" s="48"/>
      <c r="C56" s="49"/>
      <c r="D56" s="41" t="s">
        <v>166</v>
      </c>
      <c r="E56" s="50" t="s">
        <v>167</v>
      </c>
      <c r="F56" s="50" t="s">
        <v>161</v>
      </c>
      <c r="G56" s="46" t="s">
        <v>154</v>
      </c>
      <c r="H56" s="44" t="s">
        <v>85</v>
      </c>
      <c r="I56" s="57"/>
      <c r="J56" s="40"/>
      <c r="K56" s="40"/>
      <c r="L56" s="40"/>
      <c r="M56" s="40"/>
      <c r="N56" s="40"/>
      <c r="O56" s="40"/>
      <c r="P56" s="40"/>
      <c r="Q56" s="40"/>
      <c r="R56" s="40"/>
      <c r="S56" s="40"/>
      <c r="T56" s="40"/>
      <c r="U56" s="40"/>
      <c r="V56" s="40"/>
      <c r="W56" s="40"/>
      <c r="X56" s="40"/>
    </row>
    <row r="57" spans="1:24" ht="33" hidden="1" outlineLevel="1">
      <c r="A57" s="47" t="s">
        <v>151</v>
      </c>
      <c r="B57" s="48"/>
      <c r="C57" s="49"/>
      <c r="D57" s="41" t="s">
        <v>168</v>
      </c>
      <c r="E57" s="50" t="s">
        <v>169</v>
      </c>
      <c r="F57" s="50" t="s">
        <v>161</v>
      </c>
      <c r="G57" s="46" t="s">
        <v>154</v>
      </c>
      <c r="H57" s="44" t="s">
        <v>85</v>
      </c>
      <c r="I57" s="57"/>
      <c r="J57" s="40"/>
      <c r="K57" s="40"/>
      <c r="L57" s="40"/>
      <c r="M57" s="40"/>
      <c r="N57" s="40"/>
      <c r="O57" s="40"/>
      <c r="P57" s="40"/>
      <c r="Q57" s="40"/>
      <c r="R57" s="40"/>
      <c r="S57" s="40"/>
      <c r="T57" s="40"/>
      <c r="U57" s="40"/>
      <c r="V57" s="40"/>
      <c r="W57" s="40"/>
      <c r="X57" s="40"/>
    </row>
    <row r="58" spans="1:24" ht="33" hidden="1" outlineLevel="1">
      <c r="A58" s="47" t="s">
        <v>151</v>
      </c>
      <c r="B58" s="48"/>
      <c r="C58" s="49"/>
      <c r="D58" s="41" t="s">
        <v>170</v>
      </c>
      <c r="E58" s="50" t="s">
        <v>169</v>
      </c>
      <c r="F58" s="50" t="s">
        <v>171</v>
      </c>
      <c r="G58" s="46" t="s">
        <v>154</v>
      </c>
      <c r="H58" s="44" t="s">
        <v>85</v>
      </c>
      <c r="I58" s="57"/>
      <c r="J58" s="40"/>
      <c r="K58" s="40"/>
      <c r="L58" s="40"/>
      <c r="M58" s="40"/>
      <c r="N58" s="40"/>
      <c r="O58" s="40"/>
      <c r="P58" s="40"/>
      <c r="Q58" s="40"/>
      <c r="R58" s="40"/>
      <c r="S58" s="40"/>
      <c r="T58" s="40"/>
      <c r="U58" s="40"/>
      <c r="V58" s="40"/>
      <c r="W58" s="40"/>
      <c r="X58" s="40"/>
    </row>
    <row r="59" spans="1:24" ht="57" customHeight="1" hidden="1" outlineLevel="1">
      <c r="A59" s="51" t="s">
        <v>151</v>
      </c>
      <c r="B59" s="52"/>
      <c r="C59" s="53" t="s">
        <v>172</v>
      </c>
      <c r="D59" s="54" t="s">
        <v>117</v>
      </c>
      <c r="F59" s="55"/>
      <c r="G59" s="56" t="s">
        <v>173</v>
      </c>
      <c r="H59" s="44" t="s">
        <v>83</v>
      </c>
      <c r="I59" s="57"/>
      <c r="J59" s="40"/>
      <c r="K59" s="40"/>
      <c r="L59" s="40"/>
      <c r="M59" s="40"/>
      <c r="N59" s="40"/>
      <c r="O59" s="40"/>
      <c r="P59" s="40"/>
      <c r="Q59" s="40"/>
      <c r="R59" s="40"/>
      <c r="S59" s="40"/>
      <c r="T59" s="40"/>
      <c r="U59" s="40"/>
      <c r="V59" s="40"/>
      <c r="W59" s="40"/>
      <c r="X59" s="40"/>
    </row>
    <row r="60" spans="1:24" ht="33" hidden="1" outlineLevel="1">
      <c r="A60" s="47" t="s">
        <v>151</v>
      </c>
      <c r="B60" s="48"/>
      <c r="C60" s="49"/>
      <c r="D60" s="41" t="s">
        <v>146</v>
      </c>
      <c r="E60" s="50" t="s">
        <v>174</v>
      </c>
      <c r="F60" s="50" t="s">
        <v>161</v>
      </c>
      <c r="G60" s="46" t="s">
        <v>154</v>
      </c>
      <c r="H60" s="44" t="s">
        <v>85</v>
      </c>
      <c r="I60" s="57"/>
      <c r="J60" s="40"/>
      <c r="K60" s="40"/>
      <c r="L60" s="40"/>
      <c r="M60" s="40"/>
      <c r="N60" s="40"/>
      <c r="O60" s="40"/>
      <c r="P60" s="40"/>
      <c r="Q60" s="40"/>
      <c r="R60" s="40"/>
      <c r="S60" s="40"/>
      <c r="T60" s="40"/>
      <c r="U60" s="40"/>
      <c r="V60" s="40"/>
      <c r="W60" s="40"/>
      <c r="X60" s="40"/>
    </row>
    <row r="61" spans="1:24" ht="33" hidden="1" outlineLevel="1">
      <c r="A61" s="47" t="s">
        <v>151</v>
      </c>
      <c r="B61" s="48"/>
      <c r="C61" s="49"/>
      <c r="D61" s="41" t="s">
        <v>175</v>
      </c>
      <c r="E61" s="50" t="s">
        <v>176</v>
      </c>
      <c r="F61" s="50" t="s">
        <v>161</v>
      </c>
      <c r="G61" s="46" t="s">
        <v>154</v>
      </c>
      <c r="H61" s="44" t="s">
        <v>85</v>
      </c>
      <c r="I61" s="57"/>
      <c r="J61" s="40"/>
      <c r="K61" s="40"/>
      <c r="L61" s="40"/>
      <c r="M61" s="40"/>
      <c r="N61" s="40"/>
      <c r="O61" s="40"/>
      <c r="P61" s="40"/>
      <c r="Q61" s="40"/>
      <c r="R61" s="40"/>
      <c r="S61" s="40"/>
      <c r="T61" s="40"/>
      <c r="U61" s="40"/>
      <c r="V61" s="40"/>
      <c r="W61" s="40"/>
      <c r="X61" s="40"/>
    </row>
    <row r="62" spans="1:24" ht="46.5" hidden="1" outlineLevel="1">
      <c r="A62" s="47" t="s">
        <v>151</v>
      </c>
      <c r="B62" s="48"/>
      <c r="C62" s="49"/>
      <c r="D62" s="41" t="s">
        <v>177</v>
      </c>
      <c r="E62" s="50" t="s">
        <v>178</v>
      </c>
      <c r="F62" s="50" t="s">
        <v>179</v>
      </c>
      <c r="G62" s="46" t="s">
        <v>154</v>
      </c>
      <c r="H62" s="46" t="s">
        <v>85</v>
      </c>
      <c r="I62" s="57"/>
      <c r="J62" s="40"/>
      <c r="K62" s="40"/>
      <c r="L62" s="40"/>
      <c r="M62" s="40"/>
      <c r="N62" s="40"/>
      <c r="O62" s="40"/>
      <c r="P62" s="40"/>
      <c r="Q62" s="40"/>
      <c r="R62" s="40"/>
      <c r="S62" s="40"/>
      <c r="T62" s="40"/>
      <c r="U62" s="40"/>
      <c r="V62" s="40"/>
      <c r="W62" s="40"/>
      <c r="X62" s="40"/>
    </row>
    <row r="63" spans="1:24" ht="49.5" customHeight="1" hidden="1" outlineLevel="1">
      <c r="A63" s="47" t="s">
        <v>151</v>
      </c>
      <c r="B63" s="48"/>
      <c r="C63" s="49"/>
      <c r="D63" s="41" t="s">
        <v>180</v>
      </c>
      <c r="E63" s="50" t="s">
        <v>181</v>
      </c>
      <c r="F63" s="50" t="s">
        <v>182</v>
      </c>
      <c r="G63" s="46" t="s">
        <v>183</v>
      </c>
      <c r="H63" s="44" t="s">
        <v>83</v>
      </c>
      <c r="I63" s="57"/>
      <c r="J63" s="40"/>
      <c r="K63" s="40"/>
      <c r="L63" s="40"/>
      <c r="M63" s="40"/>
      <c r="N63" s="40"/>
      <c r="O63" s="40"/>
      <c r="P63" s="40"/>
      <c r="Q63" s="40"/>
      <c r="R63" s="40"/>
      <c r="S63" s="40"/>
      <c r="T63" s="40"/>
      <c r="U63" s="40"/>
      <c r="V63" s="40"/>
      <c r="W63" s="40"/>
      <c r="X63" s="40"/>
    </row>
    <row r="64" spans="1:24" ht="33" hidden="1" outlineLevel="1">
      <c r="A64" s="47" t="s">
        <v>151</v>
      </c>
      <c r="B64" s="48"/>
      <c r="C64" s="49"/>
      <c r="D64" s="41" t="s">
        <v>184</v>
      </c>
      <c r="E64" s="50" t="s">
        <v>185</v>
      </c>
      <c r="F64" s="50" t="s">
        <v>186</v>
      </c>
      <c r="G64" s="46" t="s">
        <v>187</v>
      </c>
      <c r="H64" s="44"/>
      <c r="I64" s="57"/>
      <c r="J64" s="40"/>
      <c r="K64" s="40"/>
      <c r="L64" s="40"/>
      <c r="M64" s="40"/>
      <c r="N64" s="40"/>
      <c r="O64" s="40"/>
      <c r="P64" s="40"/>
      <c r="Q64" s="40"/>
      <c r="R64" s="40"/>
      <c r="S64" s="40"/>
      <c r="T64" s="40"/>
      <c r="U64" s="40"/>
      <c r="V64" s="40"/>
      <c r="W64" s="40"/>
      <c r="X64" s="40"/>
    </row>
    <row r="65" spans="9:24" ht="33" hidden="1" outlineLevel="1">
      <c r="I65" s="57"/>
      <c r="J65" s="40"/>
      <c r="K65" s="40"/>
      <c r="L65" s="40"/>
      <c r="M65" s="40"/>
      <c r="N65" s="40"/>
      <c r="O65" s="40"/>
      <c r="P65" s="40"/>
      <c r="Q65" s="40"/>
      <c r="R65" s="40"/>
      <c r="S65" s="40"/>
      <c r="T65" s="40"/>
      <c r="U65" s="40"/>
      <c r="V65" s="40"/>
      <c r="W65" s="40"/>
      <c r="X65" s="40"/>
    </row>
    <row r="66" spans="9:24" ht="33" hidden="1" outlineLevel="1">
      <c r="I66" s="57"/>
      <c r="J66" s="40"/>
      <c r="K66" s="40"/>
      <c r="L66" s="40"/>
      <c r="M66" s="40"/>
      <c r="N66" s="40"/>
      <c r="O66" s="40"/>
      <c r="P66" s="40"/>
      <c r="Q66" s="40"/>
      <c r="R66" s="40"/>
      <c r="S66" s="40"/>
      <c r="T66" s="40"/>
      <c r="U66" s="40"/>
      <c r="V66" s="40"/>
      <c r="W66" s="40"/>
      <c r="X66" s="40"/>
    </row>
    <row r="67" spans="1:24" ht="33.75" collapsed="1" thickBot="1">
      <c r="A67" s="40"/>
      <c r="B67" s="40"/>
      <c r="C67" s="40"/>
      <c r="D67" s="40"/>
      <c r="E67" s="40"/>
      <c r="F67" s="40"/>
      <c r="G67" s="40"/>
      <c r="H67" s="40"/>
      <c r="I67" s="57"/>
      <c r="J67" s="40"/>
      <c r="K67" s="40"/>
      <c r="L67" s="40"/>
      <c r="M67" s="40"/>
      <c r="N67" s="40"/>
      <c r="O67" s="40"/>
      <c r="P67" s="40"/>
      <c r="Q67" s="40"/>
      <c r="R67" s="40"/>
      <c r="S67" s="40"/>
      <c r="T67" s="40"/>
      <c r="U67" s="40"/>
      <c r="V67" s="40"/>
      <c r="W67" s="40"/>
      <c r="X67" s="40"/>
    </row>
    <row r="68" spans="1:24" ht="59.25">
      <c r="A68" s="850" t="s">
        <v>25</v>
      </c>
      <c r="B68" s="850"/>
      <c r="C68" s="850"/>
      <c r="D68" s="850"/>
      <c r="E68" s="850"/>
      <c r="F68" s="850"/>
      <c r="G68" s="850"/>
      <c r="H68" s="850"/>
      <c r="I68" s="57" t="s">
        <v>1371</v>
      </c>
      <c r="J68" s="57"/>
      <c r="K68" s="40"/>
      <c r="L68" s="40"/>
      <c r="M68" s="40"/>
      <c r="N68" s="40"/>
      <c r="O68" s="40"/>
      <c r="P68" s="40"/>
      <c r="Q68" s="40"/>
      <c r="R68" s="40"/>
      <c r="S68" s="40"/>
      <c r="T68" s="40"/>
      <c r="U68" s="40"/>
      <c r="V68" s="40"/>
      <c r="W68" s="40"/>
      <c r="X68" s="40"/>
    </row>
    <row r="69" spans="1:24" ht="55.5" customHeight="1" hidden="1" outlineLevel="1">
      <c r="A69" s="47" t="s">
        <v>25</v>
      </c>
      <c r="B69" s="48"/>
      <c r="C69" s="49"/>
      <c r="D69" s="41" t="s">
        <v>77</v>
      </c>
      <c r="E69" s="43" t="s">
        <v>188</v>
      </c>
      <c r="F69" s="50" t="s">
        <v>189</v>
      </c>
      <c r="G69" s="46" t="s">
        <v>190</v>
      </c>
      <c r="H69" s="44" t="s">
        <v>85</v>
      </c>
      <c r="I69" s="57"/>
      <c r="J69" s="40"/>
      <c r="K69" s="40"/>
      <c r="L69" s="40"/>
      <c r="M69" s="40"/>
      <c r="N69" s="40"/>
      <c r="O69" s="40"/>
      <c r="P69" s="40"/>
      <c r="Q69" s="40"/>
      <c r="R69" s="40"/>
      <c r="S69" s="40"/>
      <c r="T69" s="40"/>
      <c r="U69" s="40"/>
      <c r="V69" s="40"/>
      <c r="W69" s="40"/>
      <c r="X69" s="40"/>
    </row>
    <row r="70" spans="1:24" ht="55.5" customHeight="1" hidden="1" outlineLevel="1">
      <c r="A70" s="47" t="s">
        <v>25</v>
      </c>
      <c r="B70" s="48"/>
      <c r="C70" s="49"/>
      <c r="D70" s="41" t="s">
        <v>191</v>
      </c>
      <c r="E70" s="43" t="s">
        <v>1391</v>
      </c>
      <c r="F70" s="50" t="s">
        <v>192</v>
      </c>
      <c r="G70" s="46" t="s">
        <v>193</v>
      </c>
      <c r="H70" s="44" t="s">
        <v>85</v>
      </c>
      <c r="I70" s="57"/>
      <c r="J70" s="40"/>
      <c r="K70" s="40"/>
      <c r="L70" s="40"/>
      <c r="M70" s="40"/>
      <c r="N70" s="40"/>
      <c r="O70" s="40"/>
      <c r="P70" s="40"/>
      <c r="Q70" s="40"/>
      <c r="R70" s="40"/>
      <c r="S70" s="40"/>
      <c r="T70" s="40"/>
      <c r="U70" s="40"/>
      <c r="V70" s="40"/>
      <c r="W70" s="40"/>
      <c r="X70" s="40"/>
    </row>
    <row r="71" spans="1:24" ht="66.75" customHeight="1" hidden="1" outlineLevel="1">
      <c r="A71" s="47" t="s">
        <v>25</v>
      </c>
      <c r="B71" s="48"/>
      <c r="C71" s="49"/>
      <c r="D71" s="41" t="s">
        <v>194</v>
      </c>
      <c r="E71" s="43" t="s">
        <v>1392</v>
      </c>
      <c r="F71" s="50" t="s">
        <v>192</v>
      </c>
      <c r="G71" s="46" t="s">
        <v>195</v>
      </c>
      <c r="H71" s="44" t="s">
        <v>85</v>
      </c>
      <c r="I71" s="57"/>
      <c r="J71" s="40"/>
      <c r="K71" s="40"/>
      <c r="L71" s="40"/>
      <c r="M71" s="40"/>
      <c r="N71" s="40"/>
      <c r="O71" s="40"/>
      <c r="P71" s="40"/>
      <c r="Q71" s="40"/>
      <c r="R71" s="40"/>
      <c r="S71" s="40"/>
      <c r="T71" s="40"/>
      <c r="U71" s="40"/>
      <c r="V71" s="40"/>
      <c r="W71" s="40"/>
      <c r="X71" s="40"/>
    </row>
    <row r="72" spans="1:24" ht="66.75" customHeight="1" hidden="1" outlineLevel="1">
      <c r="A72" s="47" t="s">
        <v>25</v>
      </c>
      <c r="B72" s="48"/>
      <c r="C72" s="49"/>
      <c r="D72" s="41" t="s">
        <v>196</v>
      </c>
      <c r="E72" s="43" t="s">
        <v>197</v>
      </c>
      <c r="F72" s="50" t="s">
        <v>198</v>
      </c>
      <c r="G72" s="46" t="s">
        <v>199</v>
      </c>
      <c r="H72" s="44" t="s">
        <v>85</v>
      </c>
      <c r="I72" s="57"/>
      <c r="J72" s="40"/>
      <c r="K72" s="40"/>
      <c r="L72" s="40"/>
      <c r="M72" s="40"/>
      <c r="N72" s="40"/>
      <c r="O72" s="40"/>
      <c r="P72" s="40"/>
      <c r="Q72" s="40"/>
      <c r="R72" s="40"/>
      <c r="S72" s="40"/>
      <c r="T72" s="40"/>
      <c r="U72" s="40"/>
      <c r="V72" s="40"/>
      <c r="W72" s="40"/>
      <c r="X72" s="40"/>
    </row>
    <row r="73" spans="1:24" ht="66.75" customHeight="1" hidden="1" outlineLevel="1">
      <c r="A73" s="47" t="s">
        <v>25</v>
      </c>
      <c r="B73" s="48"/>
      <c r="C73" s="49"/>
      <c r="D73" s="41" t="s">
        <v>200</v>
      </c>
      <c r="E73" s="43" t="s">
        <v>201</v>
      </c>
      <c r="F73" s="50" t="s">
        <v>202</v>
      </c>
      <c r="G73" s="46" t="s">
        <v>203</v>
      </c>
      <c r="H73" s="44" t="s">
        <v>85</v>
      </c>
      <c r="I73" s="57"/>
      <c r="J73" s="40"/>
      <c r="K73" s="40"/>
      <c r="L73" s="40"/>
      <c r="M73" s="40"/>
      <c r="N73" s="40"/>
      <c r="O73" s="40"/>
      <c r="P73" s="40"/>
      <c r="Q73" s="40"/>
      <c r="R73" s="40"/>
      <c r="S73" s="40"/>
      <c r="T73" s="40"/>
      <c r="U73" s="40"/>
      <c r="V73" s="40"/>
      <c r="W73" s="40"/>
      <c r="X73" s="40"/>
    </row>
    <row r="74" spans="1:24" ht="66.75" customHeight="1" hidden="1" outlineLevel="1">
      <c r="A74" s="47" t="s">
        <v>25</v>
      </c>
      <c r="B74" s="48"/>
      <c r="C74" s="49"/>
      <c r="D74" s="41" t="s">
        <v>204</v>
      </c>
      <c r="E74" s="43" t="s">
        <v>205</v>
      </c>
      <c r="F74" s="50" t="s">
        <v>202</v>
      </c>
      <c r="G74" s="46" t="s">
        <v>206</v>
      </c>
      <c r="H74" s="44" t="s">
        <v>85</v>
      </c>
      <c r="I74" s="57"/>
      <c r="J74" s="40"/>
      <c r="K74" s="40"/>
      <c r="L74" s="40"/>
      <c r="M74" s="40"/>
      <c r="N74" s="40"/>
      <c r="O74" s="40"/>
      <c r="P74" s="40"/>
      <c r="Q74" s="40"/>
      <c r="R74" s="40"/>
      <c r="S74" s="40"/>
      <c r="T74" s="40"/>
      <c r="U74" s="40"/>
      <c r="V74" s="40"/>
      <c r="W74" s="40"/>
      <c r="X74" s="40"/>
    </row>
    <row r="75" spans="1:24" ht="66.75" customHeight="1" hidden="1" outlineLevel="1">
      <c r="A75" s="47" t="s">
        <v>25</v>
      </c>
      <c r="B75" s="48"/>
      <c r="C75" s="49"/>
      <c r="D75" s="41" t="s">
        <v>207</v>
      </c>
      <c r="E75" s="43" t="s">
        <v>208</v>
      </c>
      <c r="F75" s="50" t="s">
        <v>209</v>
      </c>
      <c r="G75" s="46"/>
      <c r="H75" s="44" t="s">
        <v>85</v>
      </c>
      <c r="I75" s="57"/>
      <c r="J75" s="40"/>
      <c r="K75" s="40"/>
      <c r="L75" s="40"/>
      <c r="M75" s="40"/>
      <c r="N75" s="40"/>
      <c r="O75" s="40"/>
      <c r="P75" s="40"/>
      <c r="Q75" s="40"/>
      <c r="R75" s="40"/>
      <c r="S75" s="40"/>
      <c r="T75" s="40"/>
      <c r="U75" s="40"/>
      <c r="V75" s="40"/>
      <c r="W75" s="40"/>
      <c r="X75" s="40"/>
    </row>
    <row r="76" spans="1:24" ht="66.75" customHeight="1" hidden="1" outlineLevel="1">
      <c r="A76" s="47" t="s">
        <v>25</v>
      </c>
      <c r="B76" s="48"/>
      <c r="C76" s="49"/>
      <c r="D76" s="41" t="s">
        <v>84</v>
      </c>
      <c r="E76" s="43" t="s">
        <v>210</v>
      </c>
      <c r="F76" s="50" t="s">
        <v>211</v>
      </c>
      <c r="G76" s="46" t="s">
        <v>212</v>
      </c>
      <c r="H76" s="44" t="s">
        <v>85</v>
      </c>
      <c r="I76" s="57"/>
      <c r="J76" s="40"/>
      <c r="K76" s="40"/>
      <c r="L76" s="40"/>
      <c r="M76" s="40"/>
      <c r="N76" s="40"/>
      <c r="O76" s="40"/>
      <c r="P76" s="40"/>
      <c r="Q76" s="40"/>
      <c r="R76" s="40"/>
      <c r="S76" s="40"/>
      <c r="T76" s="40"/>
      <c r="U76" s="40"/>
      <c r="V76" s="40"/>
      <c r="W76" s="40"/>
      <c r="X76" s="40"/>
    </row>
    <row r="77" spans="1:24" ht="66.75" customHeight="1" hidden="1" outlineLevel="1">
      <c r="A77" s="47" t="s">
        <v>25</v>
      </c>
      <c r="B77" s="48"/>
      <c r="C77" s="49"/>
      <c r="D77" s="41" t="s">
        <v>213</v>
      </c>
      <c r="E77" s="43" t="s">
        <v>214</v>
      </c>
      <c r="F77" s="50" t="s">
        <v>215</v>
      </c>
      <c r="G77" s="46" t="s">
        <v>216</v>
      </c>
      <c r="H77" s="44" t="s">
        <v>85</v>
      </c>
      <c r="I77" s="57"/>
      <c r="J77" s="40"/>
      <c r="K77" s="40"/>
      <c r="L77" s="40"/>
      <c r="M77" s="40"/>
      <c r="N77" s="40"/>
      <c r="O77" s="40"/>
      <c r="P77" s="40"/>
      <c r="Q77" s="40"/>
      <c r="R77" s="40"/>
      <c r="S77" s="40"/>
      <c r="T77" s="40"/>
      <c r="U77" s="40"/>
      <c r="V77" s="40"/>
      <c r="W77" s="40"/>
      <c r="X77" s="40"/>
    </row>
    <row r="78" spans="1:24" ht="57.75" customHeight="1" hidden="1" outlineLevel="1">
      <c r="A78" s="47" t="s">
        <v>25</v>
      </c>
      <c r="B78" s="48"/>
      <c r="C78" s="49"/>
      <c r="D78" s="41" t="s">
        <v>217</v>
      </c>
      <c r="E78" s="50" t="s">
        <v>160</v>
      </c>
      <c r="F78" s="50" t="s">
        <v>218</v>
      </c>
      <c r="G78" s="46" t="s">
        <v>219</v>
      </c>
      <c r="H78" s="44" t="s">
        <v>85</v>
      </c>
      <c r="I78" s="57"/>
      <c r="J78" s="40"/>
      <c r="K78" s="40"/>
      <c r="L78" s="40"/>
      <c r="M78" s="40"/>
      <c r="N78" s="40"/>
      <c r="O78" s="40"/>
      <c r="P78" s="40"/>
      <c r="Q78" s="40"/>
      <c r="R78" s="40"/>
      <c r="S78" s="40"/>
      <c r="T78" s="40"/>
      <c r="U78" s="40"/>
      <c r="V78" s="40"/>
      <c r="W78" s="40"/>
      <c r="X78" s="40"/>
    </row>
    <row r="79" spans="1:24" ht="57.75" customHeight="1" hidden="1" outlineLevel="1">
      <c r="A79" s="47" t="s">
        <v>25</v>
      </c>
      <c r="B79" s="48"/>
      <c r="C79" s="49"/>
      <c r="D79" s="41" t="s">
        <v>220</v>
      </c>
      <c r="E79" s="50" t="s">
        <v>221</v>
      </c>
      <c r="F79" s="50"/>
      <c r="G79" s="46" t="s">
        <v>222</v>
      </c>
      <c r="H79" s="44" t="s">
        <v>85</v>
      </c>
      <c r="I79" s="57"/>
      <c r="J79" s="40"/>
      <c r="K79" s="40"/>
      <c r="L79" s="40"/>
      <c r="M79" s="40"/>
      <c r="N79" s="40"/>
      <c r="O79" s="40"/>
      <c r="P79" s="40"/>
      <c r="Q79" s="40"/>
      <c r="R79" s="40"/>
      <c r="S79" s="40"/>
      <c r="T79" s="40"/>
      <c r="U79" s="40"/>
      <c r="V79" s="40"/>
      <c r="W79" s="40"/>
      <c r="X79" s="40"/>
    </row>
    <row r="80" spans="1:24" ht="60.75" customHeight="1" hidden="1" outlineLevel="1">
      <c r="A80" s="47" t="s">
        <v>25</v>
      </c>
      <c r="B80" s="48"/>
      <c r="C80" s="49"/>
      <c r="D80" s="41" t="s">
        <v>223</v>
      </c>
      <c r="E80" s="50" t="s">
        <v>224</v>
      </c>
      <c r="F80" s="50" t="s">
        <v>215</v>
      </c>
      <c r="G80" s="46" t="s">
        <v>225</v>
      </c>
      <c r="H80" s="44" t="s">
        <v>85</v>
      </c>
      <c r="I80" s="57"/>
      <c r="J80" s="40"/>
      <c r="K80" s="40"/>
      <c r="L80" s="40"/>
      <c r="M80" s="40"/>
      <c r="N80" s="40"/>
      <c r="O80" s="40"/>
      <c r="P80" s="40"/>
      <c r="Q80" s="40"/>
      <c r="R80" s="40"/>
      <c r="S80" s="40"/>
      <c r="T80" s="40"/>
      <c r="U80" s="40"/>
      <c r="V80" s="40"/>
      <c r="W80" s="40"/>
      <c r="X80" s="40"/>
    </row>
    <row r="81" spans="1:24" ht="45.75" customHeight="1" hidden="1" outlineLevel="1">
      <c r="A81" s="47" t="s">
        <v>25</v>
      </c>
      <c r="B81" s="48"/>
      <c r="C81" s="49"/>
      <c r="D81" s="41" t="s">
        <v>226</v>
      </c>
      <c r="E81" s="50" t="s">
        <v>227</v>
      </c>
      <c r="F81" s="50" t="s">
        <v>218</v>
      </c>
      <c r="G81" s="46" t="s">
        <v>228</v>
      </c>
      <c r="H81" s="44" t="s">
        <v>85</v>
      </c>
      <c r="I81" s="57"/>
      <c r="J81" s="40"/>
      <c r="K81" s="40"/>
      <c r="L81" s="40"/>
      <c r="M81" s="40"/>
      <c r="N81" s="40"/>
      <c r="O81" s="40"/>
      <c r="P81" s="40"/>
      <c r="Q81" s="40"/>
      <c r="R81" s="40"/>
      <c r="S81" s="40"/>
      <c r="T81" s="40"/>
      <c r="U81" s="40"/>
      <c r="V81" s="40"/>
      <c r="W81" s="40"/>
      <c r="X81" s="40"/>
    </row>
    <row r="82" spans="1:24" ht="33" hidden="1" outlineLevel="1">
      <c r="A82" s="47" t="s">
        <v>25</v>
      </c>
      <c r="B82" s="48"/>
      <c r="C82" s="49"/>
      <c r="D82" s="41" t="s">
        <v>109</v>
      </c>
      <c r="E82" s="50" t="s">
        <v>1393</v>
      </c>
      <c r="F82" s="50" t="s">
        <v>218</v>
      </c>
      <c r="G82" s="46" t="s">
        <v>229</v>
      </c>
      <c r="H82" s="44" t="s">
        <v>85</v>
      </c>
      <c r="I82" s="57"/>
      <c r="J82" s="40"/>
      <c r="K82" s="40"/>
      <c r="L82" s="40"/>
      <c r="M82" s="40"/>
      <c r="N82" s="40"/>
      <c r="O82" s="40"/>
      <c r="P82" s="40"/>
      <c r="Q82" s="40"/>
      <c r="R82" s="40"/>
      <c r="S82" s="40"/>
      <c r="T82" s="40"/>
      <c r="U82" s="40"/>
      <c r="V82" s="40"/>
      <c r="W82" s="40"/>
      <c r="X82" s="40"/>
    </row>
    <row r="83" spans="1:24" ht="61.5" customHeight="1" hidden="1" outlineLevel="1">
      <c r="A83" s="47" t="s">
        <v>25</v>
      </c>
      <c r="B83" s="48"/>
      <c r="C83" s="49"/>
      <c r="D83" s="41" t="s">
        <v>230</v>
      </c>
      <c r="E83" s="50" t="s">
        <v>231</v>
      </c>
      <c r="F83" s="50" t="s">
        <v>232</v>
      </c>
      <c r="G83" s="46" t="s">
        <v>233</v>
      </c>
      <c r="H83" s="44" t="s">
        <v>85</v>
      </c>
      <c r="I83" s="57"/>
      <c r="J83" s="40"/>
      <c r="K83" s="40"/>
      <c r="L83" s="40"/>
      <c r="M83" s="40"/>
      <c r="N83" s="40"/>
      <c r="O83" s="40"/>
      <c r="P83" s="40"/>
      <c r="Q83" s="40"/>
      <c r="R83" s="40"/>
      <c r="S83" s="40"/>
      <c r="T83" s="40"/>
      <c r="U83" s="40"/>
      <c r="V83" s="40"/>
      <c r="W83" s="40"/>
      <c r="X83" s="40"/>
    </row>
    <row r="84" spans="1:24" ht="33" hidden="1" outlineLevel="1">
      <c r="A84" s="47" t="s">
        <v>25</v>
      </c>
      <c r="B84" s="48"/>
      <c r="C84" s="49"/>
      <c r="D84" s="41" t="s">
        <v>234</v>
      </c>
      <c r="E84" s="50" t="s">
        <v>1394</v>
      </c>
      <c r="F84" s="50" t="s">
        <v>218</v>
      </c>
      <c r="G84" s="46" t="s">
        <v>236</v>
      </c>
      <c r="H84" s="44" t="s">
        <v>85</v>
      </c>
      <c r="I84" s="57"/>
      <c r="J84" s="40"/>
      <c r="K84" s="40"/>
      <c r="L84" s="40"/>
      <c r="M84" s="40"/>
      <c r="N84" s="40"/>
      <c r="O84" s="40"/>
      <c r="P84" s="40"/>
      <c r="Q84" s="40"/>
      <c r="R84" s="40"/>
      <c r="S84" s="40"/>
      <c r="T84" s="40"/>
      <c r="U84" s="40"/>
      <c r="V84" s="40"/>
      <c r="W84" s="40"/>
      <c r="X84" s="40"/>
    </row>
    <row r="85" spans="1:24" ht="65.25" customHeight="1" hidden="1" outlineLevel="1">
      <c r="A85" s="47" t="s">
        <v>25</v>
      </c>
      <c r="B85" s="48"/>
      <c r="C85" s="49"/>
      <c r="D85" s="41" t="s">
        <v>237</v>
      </c>
      <c r="E85" s="50" t="s">
        <v>238</v>
      </c>
      <c r="F85" s="50" t="s">
        <v>239</v>
      </c>
      <c r="G85" s="46" t="s">
        <v>240</v>
      </c>
      <c r="H85" s="44" t="s">
        <v>85</v>
      </c>
      <c r="I85" s="57"/>
      <c r="J85" s="40"/>
      <c r="K85" s="40"/>
      <c r="L85" s="40"/>
      <c r="M85" s="40"/>
      <c r="N85" s="40"/>
      <c r="O85" s="40"/>
      <c r="P85" s="40"/>
      <c r="Q85" s="40"/>
      <c r="R85" s="40"/>
      <c r="S85" s="40"/>
      <c r="T85" s="40"/>
      <c r="U85" s="40"/>
      <c r="V85" s="40"/>
      <c r="W85" s="40"/>
      <c r="X85" s="40"/>
    </row>
    <row r="86" spans="1:24" ht="65.25" customHeight="1" hidden="1" outlineLevel="1">
      <c r="A86" s="47" t="s">
        <v>25</v>
      </c>
      <c r="B86" s="48"/>
      <c r="C86" s="49"/>
      <c r="D86" s="41" t="s">
        <v>241</v>
      </c>
      <c r="E86" s="50" t="s">
        <v>242</v>
      </c>
      <c r="F86" s="50"/>
      <c r="G86" s="46" t="s">
        <v>1261</v>
      </c>
      <c r="H86" s="44" t="s">
        <v>85</v>
      </c>
      <c r="I86" s="57"/>
      <c r="J86" s="40"/>
      <c r="K86" s="40"/>
      <c r="L86" s="40"/>
      <c r="M86" s="40"/>
      <c r="N86" s="40"/>
      <c r="O86" s="40"/>
      <c r="P86" s="40"/>
      <c r="Q86" s="40"/>
      <c r="R86" s="40"/>
      <c r="S86" s="40"/>
      <c r="T86" s="40"/>
      <c r="U86" s="40"/>
      <c r="V86" s="40"/>
      <c r="W86" s="40"/>
      <c r="X86" s="40"/>
    </row>
    <row r="87" spans="1:24" ht="33" hidden="1" outlineLevel="1" collapsed="1">
      <c r="A87" s="47" t="s">
        <v>25</v>
      </c>
      <c r="B87" s="48"/>
      <c r="C87" s="49"/>
      <c r="D87" s="41" t="s">
        <v>243</v>
      </c>
      <c r="E87" s="50" t="s">
        <v>1260</v>
      </c>
      <c r="F87" s="50" t="s">
        <v>98</v>
      </c>
      <c r="G87" s="46" t="s">
        <v>228</v>
      </c>
      <c r="H87" s="44" t="s">
        <v>85</v>
      </c>
      <c r="I87" s="57"/>
      <c r="J87" s="40"/>
      <c r="K87" s="40"/>
      <c r="L87" s="40"/>
      <c r="M87" s="40"/>
      <c r="N87" s="40"/>
      <c r="O87" s="40"/>
      <c r="P87" s="40"/>
      <c r="Q87" s="40"/>
      <c r="R87" s="40"/>
      <c r="S87" s="40"/>
      <c r="T87" s="40"/>
      <c r="U87" s="40"/>
      <c r="V87" s="40"/>
      <c r="W87" s="40"/>
      <c r="X87" s="40"/>
    </row>
    <row r="88" spans="1:24" ht="33" hidden="1" outlineLevel="1">
      <c r="A88" s="47" t="s">
        <v>25</v>
      </c>
      <c r="B88" s="48"/>
      <c r="C88" s="49"/>
      <c r="D88" s="41" t="s">
        <v>117</v>
      </c>
      <c r="E88" s="50" t="s">
        <v>244</v>
      </c>
      <c r="F88" s="50" t="s">
        <v>245</v>
      </c>
      <c r="H88" s="44" t="s">
        <v>85</v>
      </c>
      <c r="I88" s="57"/>
      <c r="J88" s="40"/>
      <c r="K88" s="40"/>
      <c r="L88" s="40"/>
      <c r="M88" s="40"/>
      <c r="N88" s="40"/>
      <c r="O88" s="40"/>
      <c r="P88" s="40"/>
      <c r="Q88" s="40"/>
      <c r="R88" s="40"/>
      <c r="S88" s="40"/>
      <c r="T88" s="40"/>
      <c r="U88" s="40"/>
      <c r="V88" s="40"/>
      <c r="W88" s="40"/>
      <c r="X88" s="40"/>
    </row>
    <row r="89" spans="1:24" ht="33" hidden="1" outlineLevel="1">
      <c r="A89" s="47" t="s">
        <v>25</v>
      </c>
      <c r="B89" s="48"/>
      <c r="C89" s="49"/>
      <c r="D89" s="41" t="s">
        <v>246</v>
      </c>
      <c r="E89" s="50" t="s">
        <v>247</v>
      </c>
      <c r="F89" s="50" t="s">
        <v>248</v>
      </c>
      <c r="G89" s="58" t="s">
        <v>249</v>
      </c>
      <c r="H89" s="44" t="s">
        <v>85</v>
      </c>
      <c r="I89" s="57"/>
      <c r="J89" s="40"/>
      <c r="K89" s="40"/>
      <c r="L89" s="40"/>
      <c r="M89" s="40"/>
      <c r="N89" s="40"/>
      <c r="O89" s="40"/>
      <c r="P89" s="40"/>
      <c r="Q89" s="40"/>
      <c r="R89" s="40"/>
      <c r="S89" s="40"/>
      <c r="T89" s="40"/>
      <c r="U89" s="40"/>
      <c r="V89" s="40"/>
      <c r="W89" s="40"/>
      <c r="X89" s="40"/>
    </row>
    <row r="90" spans="1:24" ht="33" hidden="1" outlineLevel="1">
      <c r="A90" s="47" t="s">
        <v>25</v>
      </c>
      <c r="B90" s="48"/>
      <c r="C90" s="49"/>
      <c r="D90" s="41" t="s">
        <v>250</v>
      </c>
      <c r="F90" s="50"/>
      <c r="G90" s="58" t="s">
        <v>251</v>
      </c>
      <c r="H90" s="44" t="s">
        <v>85</v>
      </c>
      <c r="I90" s="57"/>
      <c r="J90" s="40"/>
      <c r="K90" s="40"/>
      <c r="L90" s="40"/>
      <c r="M90" s="40"/>
      <c r="N90" s="40"/>
      <c r="O90" s="40"/>
      <c r="P90" s="40"/>
      <c r="Q90" s="40"/>
      <c r="R90" s="40"/>
      <c r="S90" s="40"/>
      <c r="T90" s="40"/>
      <c r="U90" s="40"/>
      <c r="V90" s="40"/>
      <c r="W90" s="40"/>
      <c r="X90" s="40"/>
    </row>
    <row r="91" spans="1:24" ht="33" hidden="1" outlineLevel="1">
      <c r="A91" s="47" t="s">
        <v>25</v>
      </c>
      <c r="B91" s="48"/>
      <c r="C91" s="49"/>
      <c r="D91" s="41" t="s">
        <v>252</v>
      </c>
      <c r="E91" s="50"/>
      <c r="F91" s="50"/>
      <c r="G91" s="58" t="s">
        <v>253</v>
      </c>
      <c r="H91" s="44" t="s">
        <v>85</v>
      </c>
      <c r="I91" s="57"/>
      <c r="J91" s="40"/>
      <c r="K91" s="40"/>
      <c r="L91" s="40"/>
      <c r="M91" s="40"/>
      <c r="N91" s="40"/>
      <c r="O91" s="40"/>
      <c r="P91" s="40"/>
      <c r="Q91" s="40"/>
      <c r="R91" s="40"/>
      <c r="S91" s="40"/>
      <c r="T91" s="40"/>
      <c r="U91" s="40"/>
      <c r="V91" s="40"/>
      <c r="W91" s="40"/>
      <c r="X91" s="40"/>
    </row>
    <row r="92" spans="1:24" ht="69.75" hidden="1" outlineLevel="1">
      <c r="A92" s="47" t="s">
        <v>25</v>
      </c>
      <c r="B92" s="48"/>
      <c r="C92" s="49"/>
      <c r="D92" s="41" t="s">
        <v>254</v>
      </c>
      <c r="E92" s="50" t="s">
        <v>255</v>
      </c>
      <c r="F92" s="50"/>
      <c r="G92" s="58" t="s">
        <v>256</v>
      </c>
      <c r="H92" s="44" t="s">
        <v>85</v>
      </c>
      <c r="I92" s="57"/>
      <c r="J92" s="40"/>
      <c r="K92" s="40"/>
      <c r="L92" s="40"/>
      <c r="M92" s="40"/>
      <c r="N92" s="40"/>
      <c r="O92" s="40"/>
      <c r="P92" s="40"/>
      <c r="Q92" s="40"/>
      <c r="R92" s="40"/>
      <c r="S92" s="40"/>
      <c r="T92" s="40"/>
      <c r="U92" s="40"/>
      <c r="V92" s="40"/>
      <c r="W92" s="40"/>
      <c r="X92" s="40"/>
    </row>
    <row r="93" spans="1:24" ht="36.75" customHeight="1" hidden="1" outlineLevel="1">
      <c r="A93" s="47" t="s">
        <v>25</v>
      </c>
      <c r="B93" s="48"/>
      <c r="C93" s="49"/>
      <c r="D93" s="41" t="s">
        <v>146</v>
      </c>
      <c r="E93" s="50" t="s">
        <v>257</v>
      </c>
      <c r="F93" s="50" t="s">
        <v>218</v>
      </c>
      <c r="G93" s="46" t="s">
        <v>258</v>
      </c>
      <c r="H93" s="44" t="s">
        <v>85</v>
      </c>
      <c r="I93" s="57"/>
      <c r="J93" s="40"/>
      <c r="K93" s="40"/>
      <c r="L93" s="40"/>
      <c r="M93" s="40"/>
      <c r="N93" s="40"/>
      <c r="O93" s="40"/>
      <c r="P93" s="40"/>
      <c r="Q93" s="40"/>
      <c r="R93" s="40"/>
      <c r="S93" s="40"/>
      <c r="T93" s="40"/>
      <c r="U93" s="40"/>
      <c r="V93" s="40"/>
      <c r="W93" s="40"/>
      <c r="X93" s="40"/>
    </row>
    <row r="94" spans="1:24" ht="27" customHeight="1" hidden="1" outlineLevel="1">
      <c r="A94" s="47" t="s">
        <v>25</v>
      </c>
      <c r="B94" s="48"/>
      <c r="C94" s="49"/>
      <c r="D94" s="41" t="s">
        <v>175</v>
      </c>
      <c r="E94" s="50" t="s">
        <v>176</v>
      </c>
      <c r="F94" s="50" t="s">
        <v>218</v>
      </c>
      <c r="G94" s="46" t="s">
        <v>259</v>
      </c>
      <c r="H94" s="44" t="s">
        <v>85</v>
      </c>
      <c r="I94" s="57"/>
      <c r="J94" s="40"/>
      <c r="K94" s="40"/>
      <c r="L94" s="40"/>
      <c r="M94" s="40"/>
      <c r="N94" s="40"/>
      <c r="O94" s="40"/>
      <c r="P94" s="40"/>
      <c r="Q94" s="40"/>
      <c r="R94" s="40"/>
      <c r="S94" s="40"/>
      <c r="T94" s="40"/>
      <c r="U94" s="40"/>
      <c r="V94" s="40"/>
      <c r="W94" s="40"/>
      <c r="X94" s="40"/>
    </row>
    <row r="95" spans="1:24" ht="49.5" customHeight="1" hidden="1" outlineLevel="1">
      <c r="A95" s="47" t="s">
        <v>25</v>
      </c>
      <c r="B95" s="48"/>
      <c r="C95" s="49"/>
      <c r="D95" s="41" t="s">
        <v>260</v>
      </c>
      <c r="E95" s="50" t="s">
        <v>261</v>
      </c>
      <c r="F95" s="50" t="s">
        <v>262</v>
      </c>
      <c r="G95" s="46" t="s">
        <v>263</v>
      </c>
      <c r="H95" s="44" t="s">
        <v>264</v>
      </c>
      <c r="I95" s="57"/>
      <c r="J95" s="40"/>
      <c r="K95" s="40"/>
      <c r="L95" s="40"/>
      <c r="M95" s="40"/>
      <c r="N95" s="40"/>
      <c r="O95" s="40"/>
      <c r="P95" s="40"/>
      <c r="Q95" s="40"/>
      <c r="R95" s="40"/>
      <c r="S95" s="40"/>
      <c r="T95" s="40"/>
      <c r="U95" s="40"/>
      <c r="V95" s="40"/>
      <c r="W95" s="40"/>
      <c r="X95" s="40"/>
    </row>
    <row r="96" spans="1:24" ht="36.75" customHeight="1" hidden="1" outlineLevel="1">
      <c r="A96" s="47" t="s">
        <v>25</v>
      </c>
      <c r="B96" s="48"/>
      <c r="C96" s="49"/>
      <c r="D96" s="41" t="s">
        <v>265</v>
      </c>
      <c r="E96" s="50" t="s">
        <v>266</v>
      </c>
      <c r="F96" s="50" t="s">
        <v>267</v>
      </c>
      <c r="G96" s="46" t="s">
        <v>268</v>
      </c>
      <c r="H96" s="44" t="s">
        <v>269</v>
      </c>
      <c r="I96" s="57"/>
      <c r="J96" s="40"/>
      <c r="K96" s="40"/>
      <c r="L96" s="40"/>
      <c r="M96" s="40"/>
      <c r="N96" s="40"/>
      <c r="O96" s="40"/>
      <c r="P96" s="40"/>
      <c r="Q96" s="40"/>
      <c r="R96" s="40"/>
      <c r="S96" s="40"/>
      <c r="T96" s="40"/>
      <c r="U96" s="40"/>
      <c r="V96" s="40"/>
      <c r="W96" s="40"/>
      <c r="X96" s="40"/>
    </row>
    <row r="97" spans="1:24" ht="36.75" customHeight="1" hidden="1" outlineLevel="1">
      <c r="A97" s="47" t="s">
        <v>25</v>
      </c>
      <c r="B97" s="48"/>
      <c r="C97" s="49"/>
      <c r="D97" s="41" t="s">
        <v>295</v>
      </c>
      <c r="E97" s="43" t="s">
        <v>1332</v>
      </c>
      <c r="F97" s="43" t="s">
        <v>1334</v>
      </c>
      <c r="G97" s="203" t="s">
        <v>1333</v>
      </c>
      <c r="H97" s="44"/>
      <c r="I97" s="57"/>
      <c r="J97" s="40"/>
      <c r="K97" s="40"/>
      <c r="L97" s="40"/>
      <c r="M97" s="40"/>
      <c r="N97" s="40"/>
      <c r="O97" s="40"/>
      <c r="P97" s="40"/>
      <c r="Q97" s="40"/>
      <c r="R97" s="40"/>
      <c r="S97" s="40"/>
      <c r="T97" s="40"/>
      <c r="U97" s="40"/>
      <c r="V97" s="40"/>
      <c r="W97" s="40"/>
      <c r="X97" s="40"/>
    </row>
    <row r="98" spans="1:24" ht="38.25" customHeight="1" hidden="1" outlineLevel="1">
      <c r="A98" s="47" t="s">
        <v>25</v>
      </c>
      <c r="B98" s="48"/>
      <c r="C98" s="49"/>
      <c r="D98" s="41" t="s">
        <v>148</v>
      </c>
      <c r="E98" s="50" t="s">
        <v>270</v>
      </c>
      <c r="F98" s="50" t="s">
        <v>218</v>
      </c>
      <c r="G98" s="46" t="s">
        <v>271</v>
      </c>
      <c r="H98" s="44"/>
      <c r="I98" s="57"/>
      <c r="J98" s="40"/>
      <c r="K98" s="40"/>
      <c r="L98" s="40"/>
      <c r="M98" s="40"/>
      <c r="N98" s="40"/>
      <c r="O98" s="40"/>
      <c r="P98" s="40"/>
      <c r="Q98" s="40"/>
      <c r="R98" s="40"/>
      <c r="S98" s="40"/>
      <c r="T98" s="40"/>
      <c r="U98" s="40"/>
      <c r="V98" s="40"/>
      <c r="W98" s="40"/>
      <c r="X98" s="40"/>
    </row>
    <row r="99" spans="9:24" ht="30.75" customHeight="1" collapsed="1" thickBot="1">
      <c r="I99" s="57"/>
      <c r="J99" s="40"/>
      <c r="K99" s="40"/>
      <c r="L99" s="40"/>
      <c r="M99" s="40"/>
      <c r="N99" s="40"/>
      <c r="O99" s="40"/>
      <c r="P99" s="40"/>
      <c r="Q99" s="40"/>
      <c r="R99" s="40"/>
      <c r="S99" s="40"/>
      <c r="T99" s="40"/>
      <c r="U99" s="40"/>
      <c r="V99" s="40"/>
      <c r="W99" s="40"/>
      <c r="X99" s="40"/>
    </row>
    <row r="100" spans="1:24" ht="59.25">
      <c r="A100" s="850" t="s">
        <v>272</v>
      </c>
      <c r="B100" s="850"/>
      <c r="C100" s="850"/>
      <c r="D100" s="850"/>
      <c r="E100" s="850"/>
      <c r="F100" s="850"/>
      <c r="G100" s="850"/>
      <c r="H100" s="850"/>
      <c r="I100" s="57"/>
      <c r="J100" s="40"/>
      <c r="K100" s="40"/>
      <c r="L100" s="40"/>
      <c r="M100" s="40"/>
      <c r="N100" s="40"/>
      <c r="O100" s="40"/>
      <c r="P100" s="40"/>
      <c r="Q100" s="40"/>
      <c r="R100" s="40"/>
      <c r="S100" s="40"/>
      <c r="T100" s="40"/>
      <c r="U100" s="40"/>
      <c r="V100" s="40"/>
      <c r="W100" s="40"/>
      <c r="X100" s="40"/>
    </row>
    <row r="101" spans="1:24" ht="33" hidden="1" outlineLevel="1">
      <c r="A101" s="47" t="s">
        <v>272</v>
      </c>
      <c r="B101" s="48"/>
      <c r="C101" s="49"/>
      <c r="D101" s="41" t="s">
        <v>77</v>
      </c>
      <c r="E101" s="43" t="s">
        <v>1121</v>
      </c>
      <c r="F101" s="50" t="s">
        <v>98</v>
      </c>
      <c r="G101" s="46" t="s">
        <v>273</v>
      </c>
      <c r="H101" s="46" t="s">
        <v>273</v>
      </c>
      <c r="I101" s="57"/>
      <c r="J101" s="40"/>
      <c r="K101" s="40"/>
      <c r="L101" s="40"/>
      <c r="M101" s="40"/>
      <c r="N101" s="40"/>
      <c r="O101" s="40"/>
      <c r="P101" s="40"/>
      <c r="Q101" s="40"/>
      <c r="R101" s="40"/>
      <c r="S101" s="40"/>
      <c r="T101" s="40"/>
      <c r="U101" s="40"/>
      <c r="V101" s="40"/>
      <c r="W101" s="40"/>
      <c r="X101" s="40"/>
    </row>
    <row r="102" spans="1:24" ht="36.75" customHeight="1" hidden="1" outlineLevel="1">
      <c r="A102" s="47" t="s">
        <v>272</v>
      </c>
      <c r="B102" s="48" t="s">
        <v>274</v>
      </c>
      <c r="C102" s="49" t="s">
        <v>275</v>
      </c>
      <c r="D102" s="41" t="s">
        <v>82</v>
      </c>
      <c r="E102" s="43" t="s">
        <v>1335</v>
      </c>
      <c r="F102" s="50" t="s">
        <v>1124</v>
      </c>
      <c r="G102" s="203" t="s">
        <v>1336</v>
      </c>
      <c r="H102" s="44" t="s">
        <v>85</v>
      </c>
      <c r="I102" s="57"/>
      <c r="J102" s="40"/>
      <c r="K102" s="40"/>
      <c r="L102" s="40"/>
      <c r="M102" s="40"/>
      <c r="N102" s="40"/>
      <c r="O102" s="40"/>
      <c r="P102" s="40"/>
      <c r="Q102" s="40"/>
      <c r="R102" s="40"/>
      <c r="S102" s="40"/>
      <c r="T102" s="40"/>
      <c r="U102" s="40"/>
      <c r="V102" s="40"/>
      <c r="W102" s="40"/>
      <c r="X102" s="40"/>
    </row>
    <row r="103" spans="1:24" ht="30.75" customHeight="1" hidden="1" outlineLevel="1">
      <c r="A103" s="47"/>
      <c r="B103" s="48"/>
      <c r="C103" s="49"/>
      <c r="D103" s="41"/>
      <c r="E103" s="43"/>
      <c r="F103" s="50"/>
      <c r="G103" s="46"/>
      <c r="H103" s="44"/>
      <c r="I103" s="57"/>
      <c r="J103" s="40"/>
      <c r="K103" s="40"/>
      <c r="L103" s="40"/>
      <c r="M103" s="40"/>
      <c r="N103" s="40"/>
      <c r="O103" s="40"/>
      <c r="P103" s="40"/>
      <c r="Q103" s="40"/>
      <c r="R103" s="40"/>
      <c r="S103" s="40"/>
      <c r="T103" s="40"/>
      <c r="U103" s="40"/>
      <c r="V103" s="40"/>
      <c r="W103" s="40"/>
      <c r="X103" s="40"/>
    </row>
    <row r="104" spans="1:24" ht="33.75" collapsed="1" thickBot="1">
      <c r="A104" s="40"/>
      <c r="B104" s="40"/>
      <c r="C104" s="40"/>
      <c r="D104" s="40"/>
      <c r="E104" s="40"/>
      <c r="F104" s="40"/>
      <c r="G104" s="40"/>
      <c r="H104" s="40"/>
      <c r="I104" s="57"/>
      <c r="J104" s="40"/>
      <c r="K104" s="40"/>
      <c r="L104" s="40"/>
      <c r="M104" s="40"/>
      <c r="N104" s="40"/>
      <c r="O104" s="40"/>
      <c r="P104" s="40"/>
      <c r="Q104" s="40"/>
      <c r="R104" s="40"/>
      <c r="S104" s="40"/>
      <c r="T104" s="40"/>
      <c r="U104" s="40"/>
      <c r="V104" s="40"/>
      <c r="W104" s="40"/>
      <c r="X104" s="40"/>
    </row>
    <row r="105" spans="1:24" ht="59.25">
      <c r="A105" s="850" t="s">
        <v>276</v>
      </c>
      <c r="B105" s="850"/>
      <c r="C105" s="850"/>
      <c r="D105" s="850"/>
      <c r="E105" s="850"/>
      <c r="F105" s="850"/>
      <c r="G105" s="850"/>
      <c r="H105" s="850"/>
      <c r="I105" s="57"/>
      <c r="J105" s="40"/>
      <c r="K105" s="40"/>
      <c r="L105" s="40"/>
      <c r="M105" s="40"/>
      <c r="N105" s="40"/>
      <c r="O105" s="40"/>
      <c r="P105" s="40"/>
      <c r="Q105" s="40"/>
      <c r="R105" s="40"/>
      <c r="S105" s="40"/>
      <c r="T105" s="40"/>
      <c r="U105" s="40"/>
      <c r="V105" s="40"/>
      <c r="W105" s="40"/>
      <c r="X105" s="40"/>
    </row>
    <row r="106" spans="1:24" ht="33" hidden="1" outlineLevel="1">
      <c r="A106" s="47" t="s">
        <v>276</v>
      </c>
      <c r="B106" s="48"/>
      <c r="C106" s="49"/>
      <c r="D106" s="41" t="s">
        <v>77</v>
      </c>
      <c r="E106" s="43"/>
      <c r="F106" s="50" t="s">
        <v>277</v>
      </c>
      <c r="G106" s="46" t="s">
        <v>278</v>
      </c>
      <c r="H106" s="44" t="s">
        <v>85</v>
      </c>
      <c r="I106" s="57"/>
      <c r="J106" s="40"/>
      <c r="K106" s="40"/>
      <c r="L106" s="40"/>
      <c r="M106" s="40"/>
      <c r="N106" s="40"/>
      <c r="O106" s="40"/>
      <c r="P106" s="40"/>
      <c r="Q106" s="40"/>
      <c r="R106" s="40"/>
      <c r="S106" s="40"/>
      <c r="T106" s="40"/>
      <c r="U106" s="40"/>
      <c r="V106" s="40"/>
      <c r="W106" s="40"/>
      <c r="X106" s="40"/>
    </row>
    <row r="107" spans="1:24" ht="52.5" customHeight="1" hidden="1" outlineLevel="1">
      <c r="A107" s="47" t="s">
        <v>276</v>
      </c>
      <c r="B107" s="48"/>
      <c r="C107" s="49"/>
      <c r="D107" s="41" t="s">
        <v>82</v>
      </c>
      <c r="E107" s="43" t="s">
        <v>279</v>
      </c>
      <c r="F107" s="50"/>
      <c r="G107" s="46" t="s">
        <v>278</v>
      </c>
      <c r="H107" s="44" t="s">
        <v>85</v>
      </c>
      <c r="I107" s="57"/>
      <c r="J107" s="40"/>
      <c r="K107" s="40"/>
      <c r="L107" s="40"/>
      <c r="M107" s="40"/>
      <c r="N107" s="40"/>
      <c r="O107" s="40"/>
      <c r="P107" s="40"/>
      <c r="Q107" s="40"/>
      <c r="R107" s="40"/>
      <c r="S107" s="40"/>
      <c r="T107" s="40"/>
      <c r="U107" s="40"/>
      <c r="V107" s="40"/>
      <c r="W107" s="40"/>
      <c r="X107" s="40"/>
    </row>
    <row r="108" spans="1:24" ht="66.75" customHeight="1" hidden="1" outlineLevel="1">
      <c r="A108" s="47" t="s">
        <v>276</v>
      </c>
      <c r="B108" s="48"/>
      <c r="C108" s="49"/>
      <c r="D108" s="41" t="s">
        <v>90</v>
      </c>
      <c r="E108" s="50" t="s">
        <v>280</v>
      </c>
      <c r="F108" s="50" t="s">
        <v>218</v>
      </c>
      <c r="G108" s="46" t="s">
        <v>278</v>
      </c>
      <c r="H108" s="44" t="s">
        <v>85</v>
      </c>
      <c r="I108" s="57"/>
      <c r="J108" s="40"/>
      <c r="K108" s="40"/>
      <c r="L108" s="40"/>
      <c r="M108" s="40"/>
      <c r="N108" s="40"/>
      <c r="O108" s="40"/>
      <c r="P108" s="40"/>
      <c r="Q108" s="40"/>
      <c r="R108" s="40"/>
      <c r="S108" s="40"/>
      <c r="T108" s="40"/>
      <c r="U108" s="40"/>
      <c r="V108" s="40"/>
      <c r="W108" s="40"/>
      <c r="X108" s="40"/>
    </row>
    <row r="109" spans="1:24" ht="76.5" customHeight="1" hidden="1" outlineLevel="1">
      <c r="A109" s="47" t="s">
        <v>276</v>
      </c>
      <c r="B109" s="48"/>
      <c r="C109" s="49"/>
      <c r="D109" s="41" t="s">
        <v>281</v>
      </c>
      <c r="E109" s="50" t="s">
        <v>282</v>
      </c>
      <c r="F109" s="50" t="s">
        <v>283</v>
      </c>
      <c r="G109" s="46" t="s">
        <v>278</v>
      </c>
      <c r="H109" s="44" t="s">
        <v>85</v>
      </c>
      <c r="I109" s="57"/>
      <c r="J109" s="40"/>
      <c r="K109" s="40"/>
      <c r="L109" s="40"/>
      <c r="M109" s="40"/>
      <c r="N109" s="40"/>
      <c r="O109" s="40"/>
      <c r="P109" s="40"/>
      <c r="Q109" s="40"/>
      <c r="R109" s="40"/>
      <c r="S109" s="40"/>
      <c r="T109" s="40"/>
      <c r="U109" s="40"/>
      <c r="V109" s="40"/>
      <c r="W109" s="40"/>
      <c r="X109" s="40"/>
    </row>
    <row r="110" spans="1:24" ht="76.5" customHeight="1" hidden="1" outlineLevel="1">
      <c r="A110" s="47" t="s">
        <v>276</v>
      </c>
      <c r="B110" s="48"/>
      <c r="C110" s="49"/>
      <c r="D110" s="41" t="s">
        <v>284</v>
      </c>
      <c r="E110" s="50" t="s">
        <v>285</v>
      </c>
      <c r="F110" s="50" t="s">
        <v>171</v>
      </c>
      <c r="G110" s="46" t="s">
        <v>278</v>
      </c>
      <c r="H110" s="44" t="s">
        <v>85</v>
      </c>
      <c r="I110" s="57"/>
      <c r="J110" s="40"/>
      <c r="K110" s="40"/>
      <c r="L110" s="40"/>
      <c r="M110" s="40"/>
      <c r="N110" s="40"/>
      <c r="O110" s="40"/>
      <c r="P110" s="40"/>
      <c r="Q110" s="40"/>
      <c r="R110" s="40"/>
      <c r="S110" s="40"/>
      <c r="T110" s="40"/>
      <c r="U110" s="40"/>
      <c r="V110" s="40"/>
      <c r="W110" s="40"/>
      <c r="X110" s="40"/>
    </row>
    <row r="111" spans="1:24" ht="76.5" customHeight="1" hidden="1" outlineLevel="1">
      <c r="A111" s="47" t="s">
        <v>276</v>
      </c>
      <c r="B111" s="48"/>
      <c r="C111" s="49"/>
      <c r="D111" s="41" t="s">
        <v>109</v>
      </c>
      <c r="E111" s="50" t="s">
        <v>286</v>
      </c>
      <c r="F111" s="50" t="s">
        <v>161</v>
      </c>
      <c r="G111" s="46" t="s">
        <v>278</v>
      </c>
      <c r="H111" s="44" t="s">
        <v>85</v>
      </c>
      <c r="I111" s="57"/>
      <c r="J111" s="40"/>
      <c r="K111" s="40"/>
      <c r="L111" s="40"/>
      <c r="M111" s="40"/>
      <c r="N111" s="40"/>
      <c r="O111" s="40"/>
      <c r="P111" s="40"/>
      <c r="Q111" s="40"/>
      <c r="R111" s="40"/>
      <c r="S111" s="40"/>
      <c r="T111" s="40"/>
      <c r="U111" s="40"/>
      <c r="V111" s="40"/>
      <c r="W111" s="40"/>
      <c r="X111" s="40"/>
    </row>
    <row r="112" spans="1:24" ht="162.75" hidden="1" outlineLevel="1">
      <c r="A112" s="47" t="s">
        <v>276</v>
      </c>
      <c r="B112" s="48"/>
      <c r="C112" s="49"/>
      <c r="D112" s="41" t="s">
        <v>117</v>
      </c>
      <c r="E112" s="50" t="s">
        <v>287</v>
      </c>
      <c r="F112" s="50"/>
      <c r="G112" s="46" t="s">
        <v>278</v>
      </c>
      <c r="H112" s="44" t="s">
        <v>85</v>
      </c>
      <c r="I112" s="57"/>
      <c r="J112" s="40"/>
      <c r="K112" s="40"/>
      <c r="L112" s="40"/>
      <c r="M112" s="40"/>
      <c r="N112" s="40"/>
      <c r="O112" s="40"/>
      <c r="P112" s="40"/>
      <c r="Q112" s="40"/>
      <c r="R112" s="40"/>
      <c r="S112" s="40"/>
      <c r="T112" s="40"/>
      <c r="U112" s="40"/>
      <c r="V112" s="40"/>
      <c r="W112" s="40"/>
      <c r="X112" s="40"/>
    </row>
    <row r="113" spans="1:24" ht="96.75" customHeight="1" hidden="1" outlineLevel="1">
      <c r="A113" s="47" t="s">
        <v>276</v>
      </c>
      <c r="B113" s="48"/>
      <c r="C113" s="49"/>
      <c r="D113" s="41" t="s">
        <v>146</v>
      </c>
      <c r="E113" s="50" t="s">
        <v>288</v>
      </c>
      <c r="F113" s="50" t="s">
        <v>289</v>
      </c>
      <c r="G113" s="46" t="s">
        <v>278</v>
      </c>
      <c r="H113" s="44" t="s">
        <v>85</v>
      </c>
      <c r="I113" s="57"/>
      <c r="J113" s="40"/>
      <c r="K113" s="40"/>
      <c r="L113" s="40"/>
      <c r="M113" s="40"/>
      <c r="N113" s="40"/>
      <c r="O113" s="40"/>
      <c r="P113" s="40"/>
      <c r="Q113" s="40"/>
      <c r="R113" s="40"/>
      <c r="S113" s="40"/>
      <c r="T113" s="40"/>
      <c r="U113" s="40"/>
      <c r="V113" s="40"/>
      <c r="W113" s="40"/>
      <c r="X113" s="40"/>
    </row>
    <row r="114" spans="1:24" ht="88.5" customHeight="1" hidden="1" outlineLevel="1">
      <c r="A114" s="47" t="s">
        <v>276</v>
      </c>
      <c r="B114" s="48"/>
      <c r="C114" s="49"/>
      <c r="D114" s="41" t="s">
        <v>123</v>
      </c>
      <c r="E114" s="50" t="s">
        <v>290</v>
      </c>
      <c r="F114" s="50" t="s">
        <v>161</v>
      </c>
      <c r="G114" s="46" t="s">
        <v>278</v>
      </c>
      <c r="H114" s="44" t="s">
        <v>85</v>
      </c>
      <c r="I114" s="57"/>
      <c r="J114" s="40"/>
      <c r="K114" s="40"/>
      <c r="L114" s="40"/>
      <c r="M114" s="40"/>
      <c r="N114" s="40"/>
      <c r="O114" s="40"/>
      <c r="P114" s="40"/>
      <c r="Q114" s="40"/>
      <c r="R114" s="40"/>
      <c r="S114" s="40"/>
      <c r="T114" s="40"/>
      <c r="U114" s="40"/>
      <c r="V114" s="40"/>
      <c r="W114" s="40"/>
      <c r="X114" s="40"/>
    </row>
    <row r="115" spans="1:24" ht="111.75" customHeight="1" hidden="1" outlineLevel="1">
      <c r="A115" s="47" t="s">
        <v>276</v>
      </c>
      <c r="B115" s="48"/>
      <c r="C115" s="49"/>
      <c r="D115" s="41" t="s">
        <v>175</v>
      </c>
      <c r="E115" s="50" t="s">
        <v>176</v>
      </c>
      <c r="F115" s="50" t="s">
        <v>161</v>
      </c>
      <c r="G115" s="46" t="s">
        <v>278</v>
      </c>
      <c r="H115" s="44" t="s">
        <v>85</v>
      </c>
      <c r="I115" s="57"/>
      <c r="J115" s="40"/>
      <c r="K115" s="40"/>
      <c r="L115" s="40"/>
      <c r="M115" s="40"/>
      <c r="N115" s="40"/>
      <c r="O115" s="40"/>
      <c r="P115" s="40"/>
      <c r="Q115" s="40"/>
      <c r="R115" s="40"/>
      <c r="S115" s="40"/>
      <c r="T115" s="40"/>
      <c r="U115" s="40"/>
      <c r="V115" s="40"/>
      <c r="W115" s="40"/>
      <c r="X115" s="40"/>
    </row>
    <row r="116" spans="1:24" ht="89.25" customHeight="1" hidden="1" outlineLevel="1">
      <c r="A116" s="47" t="s">
        <v>276</v>
      </c>
      <c r="B116" s="48"/>
      <c r="C116" s="49"/>
      <c r="D116" s="41" t="s">
        <v>133</v>
      </c>
      <c r="E116" s="50"/>
      <c r="F116" s="50" t="s">
        <v>291</v>
      </c>
      <c r="G116" s="46" t="s">
        <v>278</v>
      </c>
      <c r="H116" s="44" t="s">
        <v>292</v>
      </c>
      <c r="I116" s="57"/>
      <c r="J116" s="40"/>
      <c r="K116" s="40"/>
      <c r="L116" s="40"/>
      <c r="M116" s="40"/>
      <c r="N116" s="40"/>
      <c r="O116" s="40"/>
      <c r="P116" s="40"/>
      <c r="Q116" s="40"/>
      <c r="R116" s="40"/>
      <c r="S116" s="40"/>
      <c r="T116" s="40"/>
      <c r="U116" s="40"/>
      <c r="V116" s="40"/>
      <c r="W116" s="40"/>
      <c r="X116" s="40"/>
    </row>
    <row r="117" spans="1:24" ht="81.75" customHeight="1" hidden="1" outlineLevel="1">
      <c r="A117" s="47" t="s">
        <v>276</v>
      </c>
      <c r="B117" s="48"/>
      <c r="C117" s="49"/>
      <c r="D117" s="41" t="s">
        <v>136</v>
      </c>
      <c r="E117" s="43" t="s">
        <v>279</v>
      </c>
      <c r="F117" s="50" t="s">
        <v>293</v>
      </c>
      <c r="G117" s="46" t="s">
        <v>278</v>
      </c>
      <c r="H117" s="44" t="s">
        <v>292</v>
      </c>
      <c r="I117" s="57"/>
      <c r="J117" s="40"/>
      <c r="K117" s="40"/>
      <c r="L117" s="40"/>
      <c r="M117" s="40"/>
      <c r="N117" s="40"/>
      <c r="O117" s="40"/>
      <c r="P117" s="40"/>
      <c r="Q117" s="40"/>
      <c r="R117" s="40"/>
      <c r="S117" s="40"/>
      <c r="T117" s="40"/>
      <c r="U117" s="40"/>
      <c r="V117" s="40"/>
      <c r="W117" s="40"/>
      <c r="X117" s="40"/>
    </row>
    <row r="118" spans="9:24" ht="16.5" customHeight="1" collapsed="1" thickBot="1">
      <c r="I118" s="57"/>
      <c r="J118" s="40"/>
      <c r="K118" s="40"/>
      <c r="L118" s="40"/>
      <c r="M118" s="40"/>
      <c r="N118" s="40"/>
      <c r="O118" s="40"/>
      <c r="P118" s="40"/>
      <c r="Q118" s="40"/>
      <c r="R118" s="40"/>
      <c r="S118" s="40"/>
      <c r="T118" s="40"/>
      <c r="U118" s="40"/>
      <c r="V118" s="40"/>
      <c r="W118" s="40"/>
      <c r="X118" s="40"/>
    </row>
    <row r="119" spans="1:24" ht="76.5" customHeight="1">
      <c r="A119" s="850" t="s">
        <v>294</v>
      </c>
      <c r="B119" s="850"/>
      <c r="C119" s="850"/>
      <c r="D119" s="850"/>
      <c r="E119" s="850"/>
      <c r="F119" s="850"/>
      <c r="G119" s="850"/>
      <c r="H119" s="850"/>
      <c r="I119" s="57"/>
      <c r="J119" s="40"/>
      <c r="K119" s="40"/>
      <c r="L119" s="40"/>
      <c r="M119" s="40"/>
      <c r="N119" s="40"/>
      <c r="O119" s="40"/>
      <c r="P119" s="40"/>
      <c r="Q119" s="40"/>
      <c r="R119" s="40"/>
      <c r="S119" s="40"/>
      <c r="T119" s="40"/>
      <c r="U119" s="40"/>
      <c r="V119" s="40"/>
      <c r="W119" s="40"/>
      <c r="X119" s="40"/>
    </row>
    <row r="120" spans="1:24" ht="76.5" customHeight="1" hidden="1" outlineLevel="1">
      <c r="A120" s="47" t="s">
        <v>294</v>
      </c>
      <c r="B120" s="48"/>
      <c r="C120" s="49"/>
      <c r="D120" s="41" t="s">
        <v>295</v>
      </c>
      <c r="E120" s="50" t="s">
        <v>296</v>
      </c>
      <c r="F120" s="50"/>
      <c r="G120" s="59" t="s">
        <v>297</v>
      </c>
      <c r="H120" s="44"/>
      <c r="I120" s="57"/>
      <c r="J120" s="40"/>
      <c r="K120" s="40"/>
      <c r="L120" s="40"/>
      <c r="M120" s="40"/>
      <c r="N120" s="40"/>
      <c r="O120" s="40"/>
      <c r="P120" s="40"/>
      <c r="Q120" s="40"/>
      <c r="R120" s="40"/>
      <c r="S120" s="40"/>
      <c r="T120" s="40"/>
      <c r="U120" s="40"/>
      <c r="V120" s="40"/>
      <c r="W120" s="40"/>
      <c r="X120" s="40"/>
    </row>
    <row r="121" spans="1:24" ht="20.25" customHeight="1" collapsed="1" thickBot="1">
      <c r="A121" s="40"/>
      <c r="B121" s="40"/>
      <c r="C121" s="40"/>
      <c r="D121" s="40"/>
      <c r="E121" s="40"/>
      <c r="F121" s="40"/>
      <c r="G121" s="40"/>
      <c r="H121" s="40"/>
      <c r="I121" s="57"/>
      <c r="J121" s="40"/>
      <c r="K121" s="40"/>
      <c r="L121" s="40"/>
      <c r="M121" s="40"/>
      <c r="N121" s="40"/>
      <c r="O121" s="40"/>
      <c r="P121" s="40"/>
      <c r="Q121" s="40"/>
      <c r="R121" s="40"/>
      <c r="S121" s="40"/>
      <c r="T121" s="40"/>
      <c r="U121" s="40"/>
      <c r="V121" s="40"/>
      <c r="W121" s="40"/>
      <c r="X121" s="40"/>
    </row>
    <row r="122" spans="1:24" ht="69" customHeight="1">
      <c r="A122" s="850" t="s">
        <v>298</v>
      </c>
      <c r="B122" s="850"/>
      <c r="C122" s="850"/>
      <c r="D122" s="850"/>
      <c r="E122" s="850"/>
      <c r="F122" s="850"/>
      <c r="G122" s="850"/>
      <c r="H122" s="850"/>
      <c r="I122" s="57"/>
      <c r="J122" s="40"/>
      <c r="K122" s="40"/>
      <c r="L122" s="40"/>
      <c r="M122" s="40"/>
      <c r="N122" s="40"/>
      <c r="O122" s="40"/>
      <c r="P122" s="40"/>
      <c r="Q122" s="40"/>
      <c r="R122" s="40"/>
      <c r="S122" s="40"/>
      <c r="T122" s="40"/>
      <c r="U122" s="40"/>
      <c r="V122" s="40"/>
      <c r="W122" s="40"/>
      <c r="X122" s="40"/>
    </row>
    <row r="123" spans="1:24" ht="91.5" customHeight="1" hidden="1" outlineLevel="1">
      <c r="A123" s="47" t="s">
        <v>298</v>
      </c>
      <c r="B123" s="48"/>
      <c r="C123" s="49"/>
      <c r="D123" s="41" t="s">
        <v>77</v>
      </c>
      <c r="E123" s="50" t="s">
        <v>152</v>
      </c>
      <c r="F123" s="50" t="s">
        <v>299</v>
      </c>
      <c r="G123" s="46" t="s">
        <v>300</v>
      </c>
      <c r="H123" s="44" t="s">
        <v>301</v>
      </c>
      <c r="I123" s="207" t="s">
        <v>77</v>
      </c>
      <c r="J123" s="40"/>
      <c r="K123" s="40"/>
      <c r="L123" s="40"/>
      <c r="M123" s="40"/>
      <c r="N123" s="40"/>
      <c r="O123" s="40"/>
      <c r="P123" s="40"/>
      <c r="Q123" s="40"/>
      <c r="R123" s="40"/>
      <c r="S123" s="40"/>
      <c r="T123" s="40"/>
      <c r="U123" s="40"/>
      <c r="V123" s="40"/>
      <c r="W123" s="40"/>
      <c r="X123" s="40"/>
    </row>
    <row r="124" spans="1:24" ht="91.5" customHeight="1" hidden="1" outlineLevel="1">
      <c r="A124" s="47" t="s">
        <v>298</v>
      </c>
      <c r="B124" s="48"/>
      <c r="C124" s="49"/>
      <c r="D124" s="41" t="s">
        <v>302</v>
      </c>
      <c r="E124" s="50" t="s">
        <v>303</v>
      </c>
      <c r="F124" s="50" t="s">
        <v>299</v>
      </c>
      <c r="G124" s="46" t="s">
        <v>300</v>
      </c>
      <c r="H124" s="44" t="s">
        <v>85</v>
      </c>
      <c r="I124" s="207" t="s">
        <v>817</v>
      </c>
      <c r="J124" s="40"/>
      <c r="K124" s="40"/>
      <c r="L124" s="40"/>
      <c r="M124" s="40"/>
      <c r="N124" s="40"/>
      <c r="O124" s="40"/>
      <c r="P124" s="40"/>
      <c r="Q124" s="40"/>
      <c r="R124" s="40"/>
      <c r="S124" s="40"/>
      <c r="T124" s="40"/>
      <c r="U124" s="40"/>
      <c r="V124" s="40"/>
      <c r="W124" s="40"/>
      <c r="X124" s="40"/>
    </row>
    <row r="125" spans="1:24" ht="57.75" customHeight="1" hidden="1" outlineLevel="1">
      <c r="A125" s="47" t="s">
        <v>298</v>
      </c>
      <c r="B125" s="48" t="s">
        <v>304</v>
      </c>
      <c r="C125" s="49"/>
      <c r="D125" s="41" t="s">
        <v>305</v>
      </c>
      <c r="E125" s="43" t="s">
        <v>306</v>
      </c>
      <c r="F125" s="50" t="s">
        <v>307</v>
      </c>
      <c r="G125" s="46" t="s">
        <v>308</v>
      </c>
      <c r="H125" s="44" t="s">
        <v>301</v>
      </c>
      <c r="I125" s="207" t="s">
        <v>305</v>
      </c>
      <c r="J125" s="40"/>
      <c r="K125" s="40"/>
      <c r="L125" s="40"/>
      <c r="M125" s="40"/>
      <c r="N125" s="40"/>
      <c r="O125" s="40"/>
      <c r="P125" s="40"/>
      <c r="Q125" s="40"/>
      <c r="R125" s="40"/>
      <c r="S125" s="40"/>
      <c r="T125" s="40"/>
      <c r="U125" s="40"/>
      <c r="V125" s="40"/>
      <c r="W125" s="40"/>
      <c r="X125" s="40"/>
    </row>
    <row r="126" spans="1:24" ht="39.75" customHeight="1" hidden="1" outlineLevel="1">
      <c r="A126" s="47" t="s">
        <v>298</v>
      </c>
      <c r="B126" s="48" t="s">
        <v>309</v>
      </c>
      <c r="C126" s="49"/>
      <c r="D126" s="41" t="s">
        <v>305</v>
      </c>
      <c r="E126" s="43" t="s">
        <v>310</v>
      </c>
      <c r="F126" s="50" t="s">
        <v>307</v>
      </c>
      <c r="G126" s="46" t="s">
        <v>311</v>
      </c>
      <c r="H126" s="44" t="s">
        <v>301</v>
      </c>
      <c r="I126" s="207" t="s">
        <v>1328</v>
      </c>
      <c r="J126" s="40"/>
      <c r="K126" s="40"/>
      <c r="L126" s="40"/>
      <c r="M126" s="40"/>
      <c r="N126" s="40"/>
      <c r="O126" s="40"/>
      <c r="P126" s="40"/>
      <c r="Q126" s="40"/>
      <c r="R126" s="40"/>
      <c r="S126" s="40"/>
      <c r="T126" s="40"/>
      <c r="U126" s="40"/>
      <c r="V126" s="40"/>
      <c r="W126" s="40"/>
      <c r="X126" s="40"/>
    </row>
    <row r="127" spans="1:24" ht="41.25" customHeight="1" hidden="1" outlineLevel="1">
      <c r="A127" s="47" t="s">
        <v>298</v>
      </c>
      <c r="B127" s="48" t="s">
        <v>313</v>
      </c>
      <c r="C127" s="49"/>
      <c r="D127" s="41" t="s">
        <v>305</v>
      </c>
      <c r="E127" s="50" t="s">
        <v>314</v>
      </c>
      <c r="F127" s="50" t="s">
        <v>307</v>
      </c>
      <c r="G127" s="46" t="s">
        <v>315</v>
      </c>
      <c r="H127" s="44" t="s">
        <v>301</v>
      </c>
      <c r="I127" s="207" t="s">
        <v>641</v>
      </c>
      <c r="J127" s="40"/>
      <c r="K127" s="40"/>
      <c r="L127" s="40"/>
      <c r="M127" s="40"/>
      <c r="N127" s="40"/>
      <c r="O127" s="40"/>
      <c r="P127" s="40"/>
      <c r="Q127" s="40"/>
      <c r="R127" s="40"/>
      <c r="S127" s="40"/>
      <c r="T127" s="40"/>
      <c r="U127" s="40"/>
      <c r="V127" s="40"/>
      <c r="W127" s="40"/>
      <c r="X127" s="40"/>
    </row>
    <row r="128" spans="1:24" ht="41.25" customHeight="1" hidden="1" outlineLevel="1">
      <c r="A128" s="47" t="s">
        <v>298</v>
      </c>
      <c r="B128" s="48" t="s">
        <v>317</v>
      </c>
      <c r="C128" s="49"/>
      <c r="D128" s="41" t="s">
        <v>305</v>
      </c>
      <c r="E128" s="50" t="s">
        <v>318</v>
      </c>
      <c r="F128" s="50" t="s">
        <v>307</v>
      </c>
      <c r="G128" s="60" t="s">
        <v>319</v>
      </c>
      <c r="H128" s="44" t="s">
        <v>301</v>
      </c>
      <c r="I128" s="207" t="s">
        <v>320</v>
      </c>
      <c r="J128" s="40"/>
      <c r="K128" s="40"/>
      <c r="L128" s="40"/>
      <c r="M128" s="40"/>
      <c r="N128" s="40"/>
      <c r="O128" s="40"/>
      <c r="P128" s="40"/>
      <c r="Q128" s="40"/>
      <c r="R128" s="40"/>
      <c r="S128" s="40"/>
      <c r="T128" s="40"/>
      <c r="U128" s="40"/>
      <c r="V128" s="40"/>
      <c r="W128" s="40"/>
      <c r="X128" s="40"/>
    </row>
    <row r="129" spans="1:24" ht="37.5" customHeight="1" hidden="1" outlineLevel="1">
      <c r="A129" s="47" t="s">
        <v>298</v>
      </c>
      <c r="B129" s="48" t="s">
        <v>321</v>
      </c>
      <c r="C129" s="49"/>
      <c r="D129" s="41" t="s">
        <v>305</v>
      </c>
      <c r="E129" s="50" t="s">
        <v>322</v>
      </c>
      <c r="F129" s="50" t="s">
        <v>307</v>
      </c>
      <c r="G129" s="46" t="s">
        <v>323</v>
      </c>
      <c r="H129" s="44" t="s">
        <v>301</v>
      </c>
      <c r="I129" s="207" t="s">
        <v>109</v>
      </c>
      <c r="J129" s="40"/>
      <c r="K129" s="40"/>
      <c r="L129" s="40"/>
      <c r="M129" s="40"/>
      <c r="N129" s="40"/>
      <c r="O129" s="40"/>
      <c r="P129" s="40"/>
      <c r="Q129" s="40"/>
      <c r="R129" s="40"/>
      <c r="S129" s="40"/>
      <c r="T129" s="40"/>
      <c r="U129" s="40"/>
      <c r="V129" s="40"/>
      <c r="W129" s="40"/>
      <c r="X129" s="40"/>
    </row>
    <row r="130" spans="1:24" ht="35.25" customHeight="1" hidden="1" outlineLevel="1">
      <c r="A130" s="47" t="s">
        <v>298</v>
      </c>
      <c r="B130" s="48" t="s">
        <v>324</v>
      </c>
      <c r="C130" s="49"/>
      <c r="D130" s="41" t="s">
        <v>305</v>
      </c>
      <c r="E130" s="43" t="s">
        <v>325</v>
      </c>
      <c r="F130" s="50" t="s">
        <v>307</v>
      </c>
      <c r="G130" s="46" t="s">
        <v>326</v>
      </c>
      <c r="H130" s="44" t="s">
        <v>301</v>
      </c>
      <c r="I130" s="207" t="s">
        <v>647</v>
      </c>
      <c r="J130" s="40"/>
      <c r="K130" s="40"/>
      <c r="L130" s="40"/>
      <c r="M130" s="40"/>
      <c r="N130" s="40"/>
      <c r="O130" s="40"/>
      <c r="P130" s="40"/>
      <c r="Q130" s="40"/>
      <c r="R130" s="40"/>
      <c r="S130" s="40"/>
      <c r="T130" s="40"/>
      <c r="U130" s="40"/>
      <c r="V130" s="40"/>
      <c r="W130" s="40"/>
      <c r="X130" s="40"/>
    </row>
    <row r="131" spans="1:24" ht="28.5" customHeight="1" hidden="1" outlineLevel="1">
      <c r="A131" s="47" t="s">
        <v>298</v>
      </c>
      <c r="B131" s="48" t="s">
        <v>328</v>
      </c>
      <c r="C131" s="49"/>
      <c r="D131" s="41" t="s">
        <v>305</v>
      </c>
      <c r="E131" s="50" t="s">
        <v>329</v>
      </c>
      <c r="F131" s="50" t="s">
        <v>307</v>
      </c>
      <c r="G131" s="46" t="s">
        <v>330</v>
      </c>
      <c r="H131" s="44" t="s">
        <v>301</v>
      </c>
      <c r="I131" s="207" t="s">
        <v>234</v>
      </c>
      <c r="J131" s="40"/>
      <c r="K131" s="40"/>
      <c r="L131" s="40"/>
      <c r="M131" s="40"/>
      <c r="N131" s="40"/>
      <c r="O131" s="40"/>
      <c r="P131" s="40"/>
      <c r="Q131" s="40"/>
      <c r="R131" s="40"/>
      <c r="S131" s="40"/>
      <c r="T131" s="40"/>
      <c r="U131" s="40"/>
      <c r="V131" s="40"/>
      <c r="W131" s="40"/>
      <c r="X131" s="40"/>
    </row>
    <row r="132" spans="1:24" ht="37.5" customHeight="1" hidden="1" outlineLevel="1">
      <c r="A132" s="47" t="s">
        <v>298</v>
      </c>
      <c r="B132" s="48" t="s">
        <v>57</v>
      </c>
      <c r="C132" s="49"/>
      <c r="D132" s="41" t="s">
        <v>305</v>
      </c>
      <c r="E132" s="50" t="s">
        <v>331</v>
      </c>
      <c r="F132" s="50" t="s">
        <v>1150</v>
      </c>
      <c r="G132" s="60" t="s">
        <v>332</v>
      </c>
      <c r="H132" s="44" t="s">
        <v>301</v>
      </c>
      <c r="I132" s="207" t="s">
        <v>123</v>
      </c>
      <c r="J132" s="40"/>
      <c r="K132" s="40"/>
      <c r="L132" s="40"/>
      <c r="M132" s="40"/>
      <c r="N132" s="40"/>
      <c r="O132" s="40"/>
      <c r="P132" s="40"/>
      <c r="Q132" s="40"/>
      <c r="R132" s="40"/>
      <c r="S132" s="40"/>
      <c r="T132" s="40"/>
      <c r="U132" s="40"/>
      <c r="V132" s="40"/>
      <c r="W132" s="40"/>
      <c r="X132" s="40"/>
    </row>
    <row r="133" spans="1:24" ht="37.5" customHeight="1" hidden="1" outlineLevel="1">
      <c r="A133" s="47" t="s">
        <v>298</v>
      </c>
      <c r="B133" s="48"/>
      <c r="C133" s="49"/>
      <c r="D133" s="41" t="s">
        <v>312</v>
      </c>
      <c r="E133" s="50" t="s">
        <v>333</v>
      </c>
      <c r="F133" s="50" t="s">
        <v>334</v>
      </c>
      <c r="G133" s="46" t="s">
        <v>300</v>
      </c>
      <c r="H133" s="44" t="s">
        <v>85</v>
      </c>
      <c r="I133" s="207" t="s">
        <v>175</v>
      </c>
      <c r="J133" s="40"/>
      <c r="K133" s="40"/>
      <c r="L133" s="40"/>
      <c r="M133" s="40"/>
      <c r="N133" s="40"/>
      <c r="O133" s="40"/>
      <c r="P133" s="40"/>
      <c r="Q133" s="40"/>
      <c r="R133" s="40"/>
      <c r="S133" s="40"/>
      <c r="T133" s="40"/>
      <c r="U133" s="40"/>
      <c r="V133" s="40"/>
      <c r="W133" s="40"/>
      <c r="X133" s="40"/>
    </row>
    <row r="134" spans="1:24" ht="37.5" customHeight="1" hidden="1" outlineLevel="1">
      <c r="A134" s="47" t="s">
        <v>298</v>
      </c>
      <c r="B134" s="48"/>
      <c r="C134" s="49"/>
      <c r="D134" s="41" t="s">
        <v>316</v>
      </c>
      <c r="E134" s="50" t="s">
        <v>160</v>
      </c>
      <c r="F134" s="50" t="s">
        <v>299</v>
      </c>
      <c r="G134" s="46" t="s">
        <v>300</v>
      </c>
      <c r="H134" s="44" t="s">
        <v>85</v>
      </c>
      <c r="I134" s="207" t="s">
        <v>336</v>
      </c>
      <c r="J134" s="40"/>
      <c r="K134" s="40"/>
      <c r="L134" s="40"/>
      <c r="M134" s="40"/>
      <c r="N134" s="40"/>
      <c r="O134" s="40"/>
      <c r="P134" s="40"/>
      <c r="Q134" s="40"/>
      <c r="R134" s="40"/>
      <c r="S134" s="40"/>
      <c r="T134" s="40"/>
      <c r="U134" s="40"/>
      <c r="V134" s="40"/>
      <c r="W134" s="40"/>
      <c r="X134" s="40"/>
    </row>
    <row r="135" spans="1:24" ht="43.5" customHeight="1" hidden="1" outlineLevel="1">
      <c r="A135" s="47" t="s">
        <v>298</v>
      </c>
      <c r="B135" s="48"/>
      <c r="C135" s="49"/>
      <c r="D135" s="41" t="s">
        <v>320</v>
      </c>
      <c r="E135" s="50" t="s">
        <v>337</v>
      </c>
      <c r="F135" s="50" t="s">
        <v>338</v>
      </c>
      <c r="G135" s="46" t="s">
        <v>339</v>
      </c>
      <c r="H135" s="44" t="s">
        <v>340</v>
      </c>
      <c r="I135" s="207" t="s">
        <v>341</v>
      </c>
      <c r="J135" s="40"/>
      <c r="K135" s="40"/>
      <c r="L135" s="40"/>
      <c r="M135" s="40"/>
      <c r="N135" s="40"/>
      <c r="O135" s="40"/>
      <c r="P135" s="40"/>
      <c r="Q135" s="40"/>
      <c r="R135" s="40"/>
      <c r="S135" s="40"/>
      <c r="T135" s="40"/>
      <c r="U135" s="40"/>
      <c r="V135" s="40"/>
      <c r="W135" s="40"/>
      <c r="X135" s="40"/>
    </row>
    <row r="136" spans="1:24" ht="53.25" customHeight="1" hidden="1" outlineLevel="1">
      <c r="A136" s="47" t="s">
        <v>298</v>
      </c>
      <c r="B136" s="48"/>
      <c r="C136" s="49"/>
      <c r="D136" s="41" t="s">
        <v>109</v>
      </c>
      <c r="E136" s="50" t="s">
        <v>342</v>
      </c>
      <c r="F136" s="50" t="s">
        <v>299</v>
      </c>
      <c r="G136" s="46" t="s">
        <v>300</v>
      </c>
      <c r="H136" s="44" t="s">
        <v>85</v>
      </c>
      <c r="I136" s="207" t="s">
        <v>180</v>
      </c>
      <c r="J136" s="40"/>
      <c r="K136" s="40"/>
      <c r="L136" s="40"/>
      <c r="M136" s="40"/>
      <c r="N136" s="40"/>
      <c r="O136" s="40"/>
      <c r="P136" s="40"/>
      <c r="Q136" s="40"/>
      <c r="R136" s="40"/>
      <c r="S136" s="40"/>
      <c r="T136" s="40"/>
      <c r="U136" s="40"/>
      <c r="V136" s="40"/>
      <c r="W136" s="40"/>
      <c r="X136" s="40"/>
    </row>
    <row r="137" spans="1:24" ht="33" customHeight="1" hidden="1" outlineLevel="1">
      <c r="A137" s="47" t="s">
        <v>298</v>
      </c>
      <c r="B137" s="48"/>
      <c r="C137" s="49"/>
      <c r="D137" s="41" t="s">
        <v>327</v>
      </c>
      <c r="E137" s="50" t="s">
        <v>167</v>
      </c>
      <c r="F137" s="50" t="s">
        <v>299</v>
      </c>
      <c r="G137" s="46" t="s">
        <v>300</v>
      </c>
      <c r="H137" s="44" t="s">
        <v>85</v>
      </c>
      <c r="I137" s="207" t="s">
        <v>136</v>
      </c>
      <c r="J137" s="40"/>
      <c r="K137" s="40"/>
      <c r="L137" s="40"/>
      <c r="M137" s="40"/>
      <c r="N137" s="40"/>
      <c r="O137" s="40"/>
      <c r="P137" s="40"/>
      <c r="Q137" s="40"/>
      <c r="R137" s="40"/>
      <c r="S137" s="40"/>
      <c r="T137" s="40"/>
      <c r="U137" s="40"/>
      <c r="V137" s="40"/>
      <c r="W137" s="40"/>
      <c r="X137" s="40"/>
    </row>
    <row r="138" spans="1:24" ht="83.25" customHeight="1" hidden="1" outlineLevel="1">
      <c r="A138" s="47" t="s">
        <v>298</v>
      </c>
      <c r="B138" s="48"/>
      <c r="C138" s="49"/>
      <c r="D138" s="41" t="s">
        <v>234</v>
      </c>
      <c r="E138" s="50" t="s">
        <v>343</v>
      </c>
      <c r="F138" s="50" t="s">
        <v>299</v>
      </c>
      <c r="G138" s="46" t="s">
        <v>300</v>
      </c>
      <c r="H138" s="44" t="s">
        <v>85</v>
      </c>
      <c r="I138" s="41" t="s">
        <v>1325</v>
      </c>
      <c r="J138" s="40"/>
      <c r="K138" s="40"/>
      <c r="L138" s="40"/>
      <c r="M138" s="40"/>
      <c r="N138" s="40"/>
      <c r="O138" s="40"/>
      <c r="P138" s="40"/>
      <c r="Q138" s="40"/>
      <c r="R138" s="40"/>
      <c r="S138" s="40"/>
      <c r="T138" s="40"/>
      <c r="U138" s="40"/>
      <c r="V138" s="40"/>
      <c r="W138" s="40"/>
      <c r="X138" s="40"/>
    </row>
    <row r="139" spans="1:24" ht="74.25" customHeight="1" hidden="1" outlineLevel="1">
      <c r="A139" s="47" t="s">
        <v>298</v>
      </c>
      <c r="B139" s="48"/>
      <c r="C139" s="49"/>
      <c r="D139" s="41" t="s">
        <v>123</v>
      </c>
      <c r="E139" s="50" t="s">
        <v>344</v>
      </c>
      <c r="F139" s="50" t="s">
        <v>299</v>
      </c>
      <c r="G139" s="46" t="s">
        <v>300</v>
      </c>
      <c r="H139" s="44" t="s">
        <v>85</v>
      </c>
      <c r="I139" s="207" t="s">
        <v>148</v>
      </c>
      <c r="J139" s="40"/>
      <c r="K139" s="40"/>
      <c r="L139" s="40"/>
      <c r="M139" s="40"/>
      <c r="N139" s="40"/>
      <c r="O139" s="40"/>
      <c r="P139" s="40"/>
      <c r="Q139" s="40"/>
      <c r="R139" s="40"/>
      <c r="S139" s="40"/>
      <c r="T139" s="40"/>
      <c r="U139" s="40"/>
      <c r="V139" s="40"/>
      <c r="W139" s="40"/>
      <c r="X139" s="40"/>
    </row>
    <row r="140" spans="1:24" ht="62.25" customHeight="1" hidden="1" outlineLevel="1">
      <c r="A140" s="47" t="s">
        <v>298</v>
      </c>
      <c r="B140" s="48"/>
      <c r="C140" s="49"/>
      <c r="D140" s="41" t="s">
        <v>335</v>
      </c>
      <c r="E140" s="50" t="s">
        <v>176</v>
      </c>
      <c r="F140" s="50" t="s">
        <v>299</v>
      </c>
      <c r="G140" s="46" t="s">
        <v>300</v>
      </c>
      <c r="H140" s="44" t="s">
        <v>85</v>
      </c>
      <c r="I140" s="207" t="s">
        <v>345</v>
      </c>
      <c r="J140" s="40"/>
      <c r="K140" s="40"/>
      <c r="L140" s="40"/>
      <c r="M140" s="40"/>
      <c r="N140" s="40"/>
      <c r="O140" s="40"/>
      <c r="P140" s="40"/>
      <c r="Q140" s="40"/>
      <c r="R140" s="40"/>
      <c r="S140" s="40"/>
      <c r="T140" s="40"/>
      <c r="U140" s="40"/>
      <c r="V140" s="40"/>
      <c r="W140" s="40"/>
      <c r="X140" s="40"/>
    </row>
    <row r="141" spans="1:24" ht="65.25" customHeight="1" hidden="1" outlineLevel="1">
      <c r="A141" s="47" t="s">
        <v>298</v>
      </c>
      <c r="B141" s="48"/>
      <c r="C141" s="49"/>
      <c r="D141" s="41" t="s">
        <v>336</v>
      </c>
      <c r="E141" s="50" t="s">
        <v>346</v>
      </c>
      <c r="F141" s="50" t="s">
        <v>347</v>
      </c>
      <c r="G141" s="46" t="s">
        <v>348</v>
      </c>
      <c r="H141" s="44" t="s">
        <v>349</v>
      </c>
      <c r="J141" s="40"/>
      <c r="K141" s="40"/>
      <c r="L141" s="40"/>
      <c r="M141" s="40"/>
      <c r="N141" s="40"/>
      <c r="O141" s="40"/>
      <c r="P141" s="40"/>
      <c r="Q141" s="40"/>
      <c r="R141" s="40"/>
      <c r="S141" s="40"/>
      <c r="T141" s="40"/>
      <c r="U141" s="40"/>
      <c r="V141" s="40"/>
      <c r="W141" s="40"/>
      <c r="X141" s="40"/>
    </row>
    <row r="142" spans="1:24" ht="40.5" customHeight="1" hidden="1" outlineLevel="1">
      <c r="A142" s="47" t="s">
        <v>298</v>
      </c>
      <c r="B142" s="48"/>
      <c r="C142" s="49"/>
      <c r="D142" s="41" t="s">
        <v>341</v>
      </c>
      <c r="E142" s="50" t="s">
        <v>350</v>
      </c>
      <c r="F142" s="50" t="s">
        <v>334</v>
      </c>
      <c r="G142" s="60" t="s">
        <v>351</v>
      </c>
      <c r="H142" s="44" t="s">
        <v>301</v>
      </c>
      <c r="J142" s="40"/>
      <c r="K142" s="40"/>
      <c r="L142" s="40"/>
      <c r="M142" s="40"/>
      <c r="N142" s="40"/>
      <c r="O142" s="40"/>
      <c r="P142" s="40"/>
      <c r="Q142" s="40"/>
      <c r="R142" s="40"/>
      <c r="S142" s="40"/>
      <c r="T142" s="40"/>
      <c r="U142" s="40"/>
      <c r="V142" s="40"/>
      <c r="W142" s="40"/>
      <c r="X142" s="40"/>
    </row>
    <row r="143" spans="1:24" ht="57" customHeight="1" hidden="1" outlineLevel="1">
      <c r="A143" s="47" t="s">
        <v>298</v>
      </c>
      <c r="B143" s="48"/>
      <c r="C143" s="49"/>
      <c r="D143" s="41" t="s">
        <v>180</v>
      </c>
      <c r="E143" s="50" t="s">
        <v>352</v>
      </c>
      <c r="F143" s="50" t="s">
        <v>353</v>
      </c>
      <c r="G143" s="46" t="s">
        <v>354</v>
      </c>
      <c r="H143" s="44" t="s">
        <v>85</v>
      </c>
      <c r="J143" s="40"/>
      <c r="K143" s="40"/>
      <c r="L143" s="40"/>
      <c r="M143" s="40"/>
      <c r="N143" s="40"/>
      <c r="O143" s="40"/>
      <c r="P143" s="40"/>
      <c r="Q143" s="40"/>
      <c r="R143" s="40"/>
      <c r="S143" s="40"/>
      <c r="T143" s="40"/>
      <c r="U143" s="40"/>
      <c r="V143" s="40"/>
      <c r="W143" s="40"/>
      <c r="X143" s="40"/>
    </row>
    <row r="144" spans="1:24" ht="49.5" customHeight="1" hidden="1" outlineLevel="1">
      <c r="A144" s="47" t="s">
        <v>298</v>
      </c>
      <c r="B144" s="48"/>
      <c r="C144" s="49"/>
      <c r="D144" s="41" t="s">
        <v>136</v>
      </c>
      <c r="E144" s="50" t="s">
        <v>355</v>
      </c>
      <c r="F144" s="50" t="s">
        <v>356</v>
      </c>
      <c r="G144" s="46" t="s">
        <v>354</v>
      </c>
      <c r="H144" s="44" t="s">
        <v>85</v>
      </c>
      <c r="J144" s="40"/>
      <c r="K144" s="40"/>
      <c r="L144" s="40"/>
      <c r="M144" s="40"/>
      <c r="N144" s="40"/>
      <c r="O144" s="40"/>
      <c r="P144" s="40"/>
      <c r="Q144" s="40"/>
      <c r="R144" s="40"/>
      <c r="S144" s="40"/>
      <c r="T144" s="40"/>
      <c r="U144" s="40"/>
      <c r="V144" s="40"/>
      <c r="W144" s="40"/>
      <c r="X144" s="40"/>
    </row>
    <row r="145" spans="1:24" ht="49.5" customHeight="1" hidden="1" outlineLevel="1">
      <c r="A145" s="47" t="s">
        <v>298</v>
      </c>
      <c r="B145" s="48"/>
      <c r="C145" s="49"/>
      <c r="D145" s="41" t="s">
        <v>1325</v>
      </c>
      <c r="E145" s="43" t="s">
        <v>1326</v>
      </c>
      <c r="F145" s="43"/>
      <c r="G145" s="203" t="s">
        <v>1327</v>
      </c>
      <c r="H145" s="44"/>
      <c r="J145" s="40"/>
      <c r="K145" s="40"/>
      <c r="L145" s="40"/>
      <c r="M145" s="40"/>
      <c r="N145" s="40"/>
      <c r="O145" s="40"/>
      <c r="P145" s="40"/>
      <c r="Q145" s="40"/>
      <c r="R145" s="40"/>
      <c r="S145" s="40"/>
      <c r="T145" s="40"/>
      <c r="U145" s="40"/>
      <c r="V145" s="40"/>
      <c r="W145" s="40"/>
      <c r="X145" s="40"/>
    </row>
    <row r="146" spans="1:24" ht="33" hidden="1" outlineLevel="1">
      <c r="A146" s="47" t="s">
        <v>298</v>
      </c>
      <c r="B146" s="48"/>
      <c r="C146" s="49"/>
      <c r="D146" s="41" t="s">
        <v>148</v>
      </c>
      <c r="E146" s="50" t="s">
        <v>357</v>
      </c>
      <c r="F146" s="50" t="s">
        <v>299</v>
      </c>
      <c r="G146" s="46" t="s">
        <v>300</v>
      </c>
      <c r="H146" s="44" t="s">
        <v>85</v>
      </c>
      <c r="J146" s="40"/>
      <c r="K146" s="40"/>
      <c r="L146" s="40"/>
      <c r="M146" s="40"/>
      <c r="N146" s="40"/>
      <c r="O146" s="40"/>
      <c r="P146" s="40"/>
      <c r="Q146" s="40"/>
      <c r="R146" s="40"/>
      <c r="S146" s="40"/>
      <c r="T146" s="40"/>
      <c r="U146" s="40"/>
      <c r="V146" s="40"/>
      <c r="W146" s="40"/>
      <c r="X146" s="40"/>
    </row>
    <row r="147" spans="1:24" ht="42" customHeight="1" hidden="1" outlineLevel="1">
      <c r="A147" s="47" t="s">
        <v>298</v>
      </c>
      <c r="B147" s="48"/>
      <c r="C147" s="49"/>
      <c r="D147" s="41" t="s">
        <v>345</v>
      </c>
      <c r="E147" s="50" t="s">
        <v>358</v>
      </c>
      <c r="F147" s="50" t="s">
        <v>299</v>
      </c>
      <c r="G147" s="46" t="s">
        <v>300</v>
      </c>
      <c r="H147" s="44" t="s">
        <v>85</v>
      </c>
      <c r="J147" s="40"/>
      <c r="K147" s="40"/>
      <c r="L147" s="40"/>
      <c r="M147" s="40"/>
      <c r="N147" s="40"/>
      <c r="O147" s="40"/>
      <c r="P147" s="40"/>
      <c r="Q147" s="40"/>
      <c r="R147" s="40"/>
      <c r="S147" s="40"/>
      <c r="T147" s="40"/>
      <c r="U147" s="40"/>
      <c r="V147" s="40"/>
      <c r="W147" s="40"/>
      <c r="X147" s="40"/>
    </row>
    <row r="148" spans="1:24" ht="49.5" customHeight="1" hidden="1" outlineLevel="1">
      <c r="A148" s="47" t="s">
        <v>298</v>
      </c>
      <c r="B148" s="48" t="s">
        <v>57</v>
      </c>
      <c r="C148" s="49"/>
      <c r="D148" s="41" t="s">
        <v>109</v>
      </c>
      <c r="E148" s="50" t="s">
        <v>359</v>
      </c>
      <c r="F148" s="50" t="s">
        <v>299</v>
      </c>
      <c r="G148" s="46" t="s">
        <v>300</v>
      </c>
      <c r="H148" s="44" t="s">
        <v>85</v>
      </c>
      <c r="I148" s="207" t="s">
        <v>109</v>
      </c>
      <c r="J148" s="40"/>
      <c r="K148" s="40"/>
      <c r="L148" s="40"/>
      <c r="M148" s="40"/>
      <c r="N148" s="40"/>
      <c r="O148" s="40"/>
      <c r="P148" s="40"/>
      <c r="Q148" s="40"/>
      <c r="R148" s="40"/>
      <c r="S148" s="40"/>
      <c r="T148" s="40"/>
      <c r="U148" s="40"/>
      <c r="V148" s="40"/>
      <c r="W148" s="40"/>
      <c r="X148" s="40"/>
    </row>
    <row r="149" spans="1:24" ht="33.75" collapsed="1" thickBot="1">
      <c r="A149" s="40"/>
      <c r="B149" s="40"/>
      <c r="C149" s="40"/>
      <c r="D149" s="40"/>
      <c r="E149" s="40"/>
      <c r="F149" s="40"/>
      <c r="G149" s="40"/>
      <c r="H149" s="40"/>
      <c r="I149" s="57"/>
      <c r="J149" s="40"/>
      <c r="K149" s="40"/>
      <c r="L149" s="40"/>
      <c r="M149" s="40"/>
      <c r="N149" s="40"/>
      <c r="O149" s="40"/>
      <c r="P149" s="40"/>
      <c r="Q149" s="40"/>
      <c r="R149" s="40"/>
      <c r="S149" s="40"/>
      <c r="T149" s="40"/>
      <c r="U149" s="40"/>
      <c r="V149" s="40"/>
      <c r="W149" s="40"/>
      <c r="X149" s="40"/>
    </row>
    <row r="150" spans="1:24" ht="59.25">
      <c r="A150" s="850" t="s">
        <v>360</v>
      </c>
      <c r="B150" s="850"/>
      <c r="C150" s="850"/>
      <c r="D150" s="850"/>
      <c r="E150" s="850"/>
      <c r="F150" s="850"/>
      <c r="G150" s="850"/>
      <c r="H150" s="850"/>
      <c r="I150" s="57"/>
      <c r="J150" s="40"/>
      <c r="K150" s="40"/>
      <c r="L150" s="40"/>
      <c r="M150" s="40"/>
      <c r="N150" s="40"/>
      <c r="O150" s="40"/>
      <c r="P150" s="40"/>
      <c r="Q150" s="40"/>
      <c r="R150" s="40"/>
      <c r="S150" s="40"/>
      <c r="T150" s="40"/>
      <c r="U150" s="40"/>
      <c r="V150" s="40"/>
      <c r="W150" s="40"/>
      <c r="X150" s="40"/>
    </row>
    <row r="151" spans="1:24" ht="33" hidden="1" outlineLevel="1">
      <c r="A151" s="47" t="s">
        <v>361</v>
      </c>
      <c r="B151" s="48"/>
      <c r="C151" s="49"/>
      <c r="D151" s="41" t="s">
        <v>77</v>
      </c>
      <c r="E151" s="43" t="s">
        <v>362</v>
      </c>
      <c r="F151" s="50" t="s">
        <v>363</v>
      </c>
      <c r="G151" s="46"/>
      <c r="H151" s="44" t="s">
        <v>85</v>
      </c>
      <c r="I151" s="57"/>
      <c r="J151" s="40"/>
      <c r="K151" s="40"/>
      <c r="L151" s="40"/>
      <c r="M151" s="40"/>
      <c r="N151" s="40"/>
      <c r="O151" s="40"/>
      <c r="P151" s="40"/>
      <c r="Q151" s="40"/>
      <c r="R151" s="40"/>
      <c r="S151" s="40"/>
      <c r="T151" s="40"/>
      <c r="U151" s="40"/>
      <c r="V151" s="40"/>
      <c r="W151" s="40"/>
      <c r="X151" s="40"/>
    </row>
    <row r="152" spans="1:24" ht="33" customHeight="1" hidden="1" outlineLevel="1">
      <c r="A152" s="47" t="s">
        <v>361</v>
      </c>
      <c r="B152" s="48"/>
      <c r="C152" s="49"/>
      <c r="D152" s="41" t="s">
        <v>82</v>
      </c>
      <c r="E152" s="43" t="s">
        <v>364</v>
      </c>
      <c r="F152" s="50" t="s">
        <v>88</v>
      </c>
      <c r="G152" s="46"/>
      <c r="H152" s="44" t="s">
        <v>85</v>
      </c>
      <c r="I152" s="57"/>
      <c r="J152" s="40"/>
      <c r="K152" s="40"/>
      <c r="L152" s="40"/>
      <c r="M152" s="40"/>
      <c r="N152" s="40"/>
      <c r="O152" s="40"/>
      <c r="P152" s="40"/>
      <c r="Q152" s="40"/>
      <c r="R152" s="40"/>
      <c r="S152" s="40"/>
      <c r="T152" s="40"/>
      <c r="U152" s="40"/>
      <c r="V152" s="40"/>
      <c r="W152" s="40"/>
      <c r="X152" s="40"/>
    </row>
    <row r="153" spans="1:24" ht="33" hidden="1" outlineLevel="1">
      <c r="A153" s="47" t="s">
        <v>361</v>
      </c>
      <c r="B153" s="48"/>
      <c r="C153" s="49"/>
      <c r="D153" s="41" t="s">
        <v>109</v>
      </c>
      <c r="E153" s="50" t="s">
        <v>169</v>
      </c>
      <c r="F153" s="50" t="s">
        <v>108</v>
      </c>
      <c r="G153" s="46"/>
      <c r="H153" s="44" t="s">
        <v>85</v>
      </c>
      <c r="I153" s="57"/>
      <c r="J153" s="40"/>
      <c r="K153" s="40"/>
      <c r="L153" s="40"/>
      <c r="M153" s="40"/>
      <c r="N153" s="40"/>
      <c r="O153" s="40"/>
      <c r="P153" s="40"/>
      <c r="Q153" s="40"/>
      <c r="R153" s="40"/>
      <c r="S153" s="40"/>
      <c r="T153" s="40"/>
      <c r="U153" s="40"/>
      <c r="V153" s="40"/>
      <c r="W153" s="40"/>
      <c r="X153" s="40"/>
    </row>
    <row r="154" spans="1:24" ht="33" hidden="1" outlineLevel="1">
      <c r="A154" s="47" t="s">
        <v>361</v>
      </c>
      <c r="B154" s="48"/>
      <c r="C154" s="49"/>
      <c r="D154" s="41" t="s">
        <v>365</v>
      </c>
      <c r="E154" s="50" t="s">
        <v>366</v>
      </c>
      <c r="F154" s="50" t="s">
        <v>108</v>
      </c>
      <c r="G154" s="46"/>
      <c r="H154" s="44" t="s">
        <v>85</v>
      </c>
      <c r="I154" s="57"/>
      <c r="J154" s="40"/>
      <c r="K154" s="40"/>
      <c r="L154" s="40"/>
      <c r="M154" s="40"/>
      <c r="N154" s="40"/>
      <c r="O154" s="40"/>
      <c r="P154" s="40"/>
      <c r="Q154" s="40"/>
      <c r="R154" s="40"/>
      <c r="S154" s="40"/>
      <c r="T154" s="40"/>
      <c r="U154" s="40"/>
      <c r="V154" s="40"/>
      <c r="W154" s="40"/>
      <c r="X154" s="40"/>
    </row>
    <row r="155" spans="1:24" ht="33" hidden="1" outlineLevel="1">
      <c r="A155" s="47" t="s">
        <v>361</v>
      </c>
      <c r="B155" s="48"/>
      <c r="C155" s="49"/>
      <c r="D155" s="41" t="s">
        <v>117</v>
      </c>
      <c r="E155" s="50"/>
      <c r="F155" s="50"/>
      <c r="G155" s="46" t="s">
        <v>367</v>
      </c>
      <c r="H155" s="44" t="s">
        <v>85</v>
      </c>
      <c r="I155" s="57"/>
      <c r="J155" s="40"/>
      <c r="K155" s="40"/>
      <c r="L155" s="40"/>
      <c r="M155" s="40"/>
      <c r="N155" s="40"/>
      <c r="O155" s="40"/>
      <c r="P155" s="40"/>
      <c r="Q155" s="40"/>
      <c r="R155" s="40"/>
      <c r="S155" s="40"/>
      <c r="T155" s="40"/>
      <c r="U155" s="40"/>
      <c r="V155" s="40"/>
      <c r="W155" s="40"/>
      <c r="X155" s="40"/>
    </row>
    <row r="156" spans="1:24" ht="33" hidden="1" outlineLevel="1">
      <c r="A156" s="47" t="s">
        <v>361</v>
      </c>
      <c r="B156" s="48"/>
      <c r="C156" s="49"/>
      <c r="D156" s="41" t="s">
        <v>146</v>
      </c>
      <c r="E156" s="50" t="s">
        <v>357</v>
      </c>
      <c r="F156" s="50" t="s">
        <v>108</v>
      </c>
      <c r="G156" s="46"/>
      <c r="H156" s="44" t="s">
        <v>85</v>
      </c>
      <c r="I156" s="57"/>
      <c r="J156" s="40"/>
      <c r="K156" s="40"/>
      <c r="L156" s="40"/>
      <c r="M156" s="40"/>
      <c r="N156" s="40"/>
      <c r="O156" s="40"/>
      <c r="P156" s="40"/>
      <c r="Q156" s="40"/>
      <c r="R156" s="40"/>
      <c r="S156" s="40"/>
      <c r="T156" s="40"/>
      <c r="U156" s="40"/>
      <c r="V156" s="40"/>
      <c r="W156" s="40"/>
      <c r="X156" s="40"/>
    </row>
    <row r="157" spans="1:24" ht="33" hidden="1" outlineLevel="1">
      <c r="A157" s="47" t="s">
        <v>361</v>
      </c>
      <c r="B157" s="48"/>
      <c r="C157" s="49"/>
      <c r="D157" s="41" t="s">
        <v>123</v>
      </c>
      <c r="E157" s="50" t="s">
        <v>344</v>
      </c>
      <c r="F157" s="50" t="s">
        <v>108</v>
      </c>
      <c r="G157" s="46"/>
      <c r="H157" s="44" t="s">
        <v>85</v>
      </c>
      <c r="I157" s="57"/>
      <c r="J157" s="40"/>
      <c r="K157" s="40"/>
      <c r="L157" s="40"/>
      <c r="M157" s="40"/>
      <c r="N157" s="40"/>
      <c r="O157" s="40"/>
      <c r="P157" s="40"/>
      <c r="Q157" s="40"/>
      <c r="R157" s="40"/>
      <c r="S157" s="40"/>
      <c r="T157" s="40"/>
      <c r="U157" s="40"/>
      <c r="V157" s="40"/>
      <c r="W157" s="40"/>
      <c r="X157" s="40"/>
    </row>
    <row r="158" spans="1:24" ht="33" hidden="1" outlineLevel="1">
      <c r="A158" s="47" t="s">
        <v>361</v>
      </c>
      <c r="B158" s="48"/>
      <c r="C158" s="49"/>
      <c r="D158" s="41" t="s">
        <v>175</v>
      </c>
      <c r="E158" s="50" t="s">
        <v>176</v>
      </c>
      <c r="F158" s="50" t="s">
        <v>108</v>
      </c>
      <c r="G158" s="46"/>
      <c r="H158" s="44" t="s">
        <v>85</v>
      </c>
      <c r="I158" s="57"/>
      <c r="J158" s="40"/>
      <c r="K158" s="40"/>
      <c r="L158" s="40"/>
      <c r="M158" s="40"/>
      <c r="N158" s="40"/>
      <c r="O158" s="40"/>
      <c r="P158" s="40"/>
      <c r="Q158" s="40"/>
      <c r="R158" s="40"/>
      <c r="S158" s="40"/>
      <c r="T158" s="40"/>
      <c r="U158" s="40"/>
      <c r="V158" s="40"/>
      <c r="W158" s="40"/>
      <c r="X158" s="40"/>
    </row>
    <row r="159" spans="1:24" ht="24.75" customHeight="1" collapsed="1" thickBot="1">
      <c r="A159" s="40"/>
      <c r="B159" s="40"/>
      <c r="C159" s="40"/>
      <c r="D159" s="40"/>
      <c r="E159" s="40"/>
      <c r="F159" s="40"/>
      <c r="G159" s="40"/>
      <c r="H159" s="40"/>
      <c r="I159" s="57"/>
      <c r="J159" s="40"/>
      <c r="K159" s="40"/>
      <c r="L159" s="40"/>
      <c r="M159" s="40"/>
      <c r="N159" s="40"/>
      <c r="O159" s="40"/>
      <c r="P159" s="40"/>
      <c r="Q159" s="40"/>
      <c r="R159" s="40"/>
      <c r="S159" s="40"/>
      <c r="T159" s="40"/>
      <c r="U159" s="40"/>
      <c r="V159" s="40"/>
      <c r="W159" s="40"/>
      <c r="X159" s="40"/>
    </row>
    <row r="160" spans="1:24" ht="64.5" customHeight="1">
      <c r="A160" s="850" t="s">
        <v>368</v>
      </c>
      <c r="B160" s="850"/>
      <c r="C160" s="850"/>
      <c r="D160" s="850"/>
      <c r="E160" s="850"/>
      <c r="F160" s="850"/>
      <c r="G160" s="850"/>
      <c r="H160" s="850"/>
      <c r="J160" s="40"/>
      <c r="K160" s="57" t="s">
        <v>1160</v>
      </c>
      <c r="L160" s="40"/>
      <c r="M160" s="40"/>
      <c r="N160" s="40"/>
      <c r="O160" s="40"/>
      <c r="P160" s="40"/>
      <c r="Q160" s="40"/>
      <c r="R160" s="40"/>
      <c r="S160" s="40"/>
      <c r="T160" s="40"/>
      <c r="U160" s="40"/>
      <c r="V160" s="40"/>
      <c r="W160" s="40"/>
      <c r="X160" s="40"/>
    </row>
    <row r="161" spans="1:24" ht="51" customHeight="1" hidden="1" outlineLevel="1">
      <c r="A161" s="47" t="s">
        <v>368</v>
      </c>
      <c r="B161" s="48"/>
      <c r="C161" s="49"/>
      <c r="D161" s="41" t="s">
        <v>1151</v>
      </c>
      <c r="E161" s="50"/>
      <c r="F161" s="50"/>
      <c r="G161" s="46" t="s">
        <v>1155</v>
      </c>
      <c r="H161" s="44"/>
      <c r="I161" s="57"/>
      <c r="J161" s="40"/>
      <c r="K161" s="40"/>
      <c r="L161" s="40"/>
      <c r="M161" s="40"/>
      <c r="N161" s="40"/>
      <c r="O161" s="40"/>
      <c r="P161" s="40"/>
      <c r="Q161" s="40"/>
      <c r="R161" s="40"/>
      <c r="S161" s="40"/>
      <c r="T161" s="40"/>
      <c r="U161" s="40"/>
      <c r="V161" s="40"/>
      <c r="W161" s="40"/>
      <c r="X161" s="40"/>
    </row>
    <row r="162" spans="1:24" ht="51" customHeight="1" hidden="1" outlineLevel="1">
      <c r="A162" s="47" t="s">
        <v>368</v>
      </c>
      <c r="B162" s="48"/>
      <c r="C162" s="49"/>
      <c r="D162" s="41" t="s">
        <v>1122</v>
      </c>
      <c r="E162" s="50" t="s">
        <v>1159</v>
      </c>
      <c r="F162" s="50"/>
      <c r="G162" s="46" t="s">
        <v>369</v>
      </c>
      <c r="H162" s="44"/>
      <c r="I162" s="57"/>
      <c r="J162" s="40"/>
      <c r="K162" s="40"/>
      <c r="L162" s="40"/>
      <c r="M162" s="40"/>
      <c r="N162" s="40"/>
      <c r="O162" s="40"/>
      <c r="P162" s="40"/>
      <c r="Q162" s="40"/>
      <c r="R162" s="40"/>
      <c r="S162" s="40"/>
      <c r="T162" s="40"/>
      <c r="U162" s="40"/>
      <c r="V162" s="40"/>
      <c r="W162" s="40"/>
      <c r="X162" s="40"/>
    </row>
    <row r="163" spans="1:24" ht="51" customHeight="1" hidden="1" outlineLevel="1">
      <c r="A163" s="47" t="s">
        <v>368</v>
      </c>
      <c r="B163" s="48"/>
      <c r="C163" s="49"/>
      <c r="D163" s="41" t="s">
        <v>180</v>
      </c>
      <c r="E163" s="50"/>
      <c r="F163" s="50"/>
      <c r="G163" s="46" t="s">
        <v>1161</v>
      </c>
      <c r="H163" s="110"/>
      <c r="I163" s="57"/>
      <c r="J163" s="40"/>
      <c r="K163" s="40"/>
      <c r="L163" s="40"/>
      <c r="M163" s="40"/>
      <c r="N163" s="40"/>
      <c r="O163" s="40"/>
      <c r="P163" s="40"/>
      <c r="Q163" s="40"/>
      <c r="R163" s="40"/>
      <c r="S163" s="40"/>
      <c r="T163" s="40"/>
      <c r="U163" s="40"/>
      <c r="V163" s="40"/>
      <c r="W163" s="40"/>
      <c r="X163" s="40"/>
    </row>
    <row r="164" spans="9:24" ht="16.5" customHeight="1" collapsed="1" thickBot="1">
      <c r="I164" s="57"/>
      <c r="J164" s="40"/>
      <c r="K164" s="40"/>
      <c r="L164" s="40"/>
      <c r="M164" s="40"/>
      <c r="N164" s="40"/>
      <c r="O164" s="40"/>
      <c r="P164" s="40"/>
      <c r="Q164" s="40"/>
      <c r="R164" s="40"/>
      <c r="S164" s="40"/>
      <c r="T164" s="40"/>
      <c r="U164" s="40"/>
      <c r="V164" s="40"/>
      <c r="W164" s="40"/>
      <c r="X164" s="40"/>
    </row>
    <row r="165" spans="1:24" ht="57" customHeight="1">
      <c r="A165" s="850" t="s">
        <v>370</v>
      </c>
      <c r="B165" s="850"/>
      <c r="C165" s="850"/>
      <c r="D165" s="850"/>
      <c r="E165" s="850"/>
      <c r="F165" s="850"/>
      <c r="G165" s="850"/>
      <c r="H165" s="850"/>
      <c r="I165" s="57"/>
      <c r="J165" s="40"/>
      <c r="K165" s="40"/>
      <c r="L165" s="40"/>
      <c r="M165" s="40"/>
      <c r="N165" s="40"/>
      <c r="O165" s="40"/>
      <c r="P165" s="40"/>
      <c r="Q165" s="40"/>
      <c r="R165" s="40"/>
      <c r="S165" s="40"/>
      <c r="T165" s="40"/>
      <c r="U165" s="40"/>
      <c r="V165" s="40"/>
      <c r="W165" s="40"/>
      <c r="X165" s="40"/>
    </row>
    <row r="166" spans="1:24" ht="41.25" customHeight="1" hidden="1" outlineLevel="1">
      <c r="A166" s="47" t="s">
        <v>370</v>
      </c>
      <c r="B166" s="48"/>
      <c r="C166" s="49"/>
      <c r="D166" s="41" t="s">
        <v>77</v>
      </c>
      <c r="E166" s="50" t="s">
        <v>371</v>
      </c>
      <c r="F166" s="50" t="s">
        <v>372</v>
      </c>
      <c r="G166" s="46" t="s">
        <v>373</v>
      </c>
      <c r="H166" s="44" t="s">
        <v>374</v>
      </c>
      <c r="I166" s="57"/>
      <c r="J166" s="40"/>
      <c r="K166" s="40"/>
      <c r="L166" s="40"/>
      <c r="M166" s="40"/>
      <c r="N166" s="40"/>
      <c r="O166" s="40"/>
      <c r="P166" s="40"/>
      <c r="Q166" s="40"/>
      <c r="R166" s="40"/>
      <c r="S166" s="40"/>
      <c r="T166" s="40"/>
      <c r="U166" s="40"/>
      <c r="V166" s="40"/>
      <c r="W166" s="40"/>
      <c r="X166" s="40"/>
    </row>
    <row r="167" spans="1:24" ht="49.5" customHeight="1" hidden="1" outlineLevel="1">
      <c r="A167" s="47" t="s">
        <v>370</v>
      </c>
      <c r="B167" s="48"/>
      <c r="C167" s="49"/>
      <c r="D167" s="41" t="s">
        <v>82</v>
      </c>
      <c r="E167" s="43" t="s">
        <v>1242</v>
      </c>
      <c r="F167" s="50" t="s">
        <v>1259</v>
      </c>
      <c r="G167" s="46"/>
      <c r="H167" s="44" t="s">
        <v>375</v>
      </c>
      <c r="I167" s="57"/>
      <c r="J167" s="40"/>
      <c r="K167" s="40"/>
      <c r="L167" s="40"/>
      <c r="M167" s="40"/>
      <c r="N167" s="40"/>
      <c r="O167" s="40"/>
      <c r="P167" s="40"/>
      <c r="Q167" s="40"/>
      <c r="R167" s="40"/>
      <c r="S167" s="40"/>
      <c r="T167" s="40"/>
      <c r="U167" s="40"/>
      <c r="V167" s="40"/>
      <c r="W167" s="40"/>
      <c r="X167" s="40"/>
    </row>
    <row r="168" spans="1:24" ht="49.5" customHeight="1" hidden="1" outlineLevel="1">
      <c r="A168" s="47" t="s">
        <v>370</v>
      </c>
      <c r="B168" s="48"/>
      <c r="C168" s="49"/>
      <c r="D168" s="41" t="s">
        <v>376</v>
      </c>
      <c r="E168" s="50" t="s">
        <v>377</v>
      </c>
      <c r="F168" s="50" t="s">
        <v>378</v>
      </c>
      <c r="G168" s="44" t="s">
        <v>379</v>
      </c>
      <c r="H168" s="44" t="s">
        <v>375</v>
      </c>
      <c r="I168" s="57"/>
      <c r="J168" s="40"/>
      <c r="K168" s="40"/>
      <c r="L168" s="40"/>
      <c r="M168" s="40"/>
      <c r="N168" s="40"/>
      <c r="O168" s="40"/>
      <c r="P168" s="40"/>
      <c r="Q168" s="40"/>
      <c r="R168" s="40"/>
      <c r="S168" s="40"/>
      <c r="T168" s="40"/>
      <c r="U168" s="40"/>
      <c r="V168" s="40"/>
      <c r="W168" s="40"/>
      <c r="X168" s="40"/>
    </row>
    <row r="169" spans="1:24" ht="49.5" customHeight="1" hidden="1" outlineLevel="1">
      <c r="A169" s="47" t="s">
        <v>370</v>
      </c>
      <c r="B169" s="48"/>
      <c r="C169" s="49"/>
      <c r="D169" s="41" t="s">
        <v>105</v>
      </c>
      <c r="E169" s="50" t="s">
        <v>380</v>
      </c>
      <c r="F169" s="50"/>
      <c r="G169" s="44" t="s">
        <v>381</v>
      </c>
      <c r="H169" s="44" t="s">
        <v>375</v>
      </c>
      <c r="I169" s="57"/>
      <c r="J169" s="40"/>
      <c r="K169" s="40"/>
      <c r="L169" s="40"/>
      <c r="M169" s="40"/>
      <c r="N169" s="40"/>
      <c r="O169" s="40"/>
      <c r="P169" s="40"/>
      <c r="Q169" s="40"/>
      <c r="R169" s="40"/>
      <c r="S169" s="40"/>
      <c r="T169" s="40"/>
      <c r="U169" s="40"/>
      <c r="V169" s="40"/>
      <c r="W169" s="40"/>
      <c r="X169" s="40"/>
    </row>
    <row r="170" spans="1:24" ht="52.5" customHeight="1" hidden="1" outlineLevel="1">
      <c r="A170" s="47" t="s">
        <v>370</v>
      </c>
      <c r="B170" s="48"/>
      <c r="C170" s="49"/>
      <c r="D170" s="41" t="s">
        <v>382</v>
      </c>
      <c r="E170" s="43" t="s">
        <v>383</v>
      </c>
      <c r="F170" s="50"/>
      <c r="G170" s="46"/>
      <c r="H170" s="44" t="s">
        <v>375</v>
      </c>
      <c r="I170" s="57"/>
      <c r="J170" s="40"/>
      <c r="K170" s="40"/>
      <c r="L170" s="40"/>
      <c r="M170" s="40"/>
      <c r="N170" s="40"/>
      <c r="O170" s="40"/>
      <c r="P170" s="40"/>
      <c r="Q170" s="40"/>
      <c r="R170" s="40"/>
      <c r="S170" s="40"/>
      <c r="T170" s="40"/>
      <c r="U170" s="40"/>
      <c r="V170" s="40"/>
      <c r="W170" s="40"/>
      <c r="X170" s="40"/>
    </row>
    <row r="171" spans="1:24" ht="61.5" customHeight="1" hidden="1" outlineLevel="1">
      <c r="A171" s="47" t="s">
        <v>370</v>
      </c>
      <c r="B171" s="48"/>
      <c r="C171" s="49"/>
      <c r="D171" s="41" t="s">
        <v>117</v>
      </c>
      <c r="E171" s="46"/>
      <c r="F171" s="50"/>
      <c r="G171" s="43" t="s">
        <v>1258</v>
      </c>
      <c r="H171" s="44" t="s">
        <v>375</v>
      </c>
      <c r="I171" s="57"/>
      <c r="J171" s="40"/>
      <c r="K171" s="40"/>
      <c r="L171" s="40"/>
      <c r="M171" s="40"/>
      <c r="N171" s="40"/>
      <c r="O171" s="40"/>
      <c r="P171" s="40"/>
      <c r="Q171" s="40"/>
      <c r="R171" s="40"/>
      <c r="S171" s="40"/>
      <c r="T171" s="40"/>
      <c r="U171" s="40"/>
      <c r="V171" s="40"/>
      <c r="W171" s="40"/>
      <c r="X171" s="40"/>
    </row>
    <row r="172" spans="1:24" ht="27.75" customHeight="1" hidden="1" outlineLevel="1">
      <c r="A172" s="47" t="s">
        <v>370</v>
      </c>
      <c r="B172" s="48"/>
      <c r="C172" s="49"/>
      <c r="D172" s="41" t="s">
        <v>384</v>
      </c>
      <c r="E172" s="43" t="s">
        <v>385</v>
      </c>
      <c r="F172" s="50" t="s">
        <v>108</v>
      </c>
      <c r="G172" s="44" t="s">
        <v>386</v>
      </c>
      <c r="H172" s="44" t="s">
        <v>375</v>
      </c>
      <c r="I172" s="57"/>
      <c r="J172" s="40"/>
      <c r="K172" s="40"/>
      <c r="L172" s="40"/>
      <c r="M172" s="40"/>
      <c r="N172" s="40"/>
      <c r="O172" s="40"/>
      <c r="P172" s="40"/>
      <c r="Q172" s="40"/>
      <c r="R172" s="40"/>
      <c r="S172" s="40"/>
      <c r="T172" s="40"/>
      <c r="U172" s="40"/>
      <c r="V172" s="40"/>
      <c r="W172" s="40"/>
      <c r="X172" s="40"/>
    </row>
    <row r="173" spans="1:24" ht="50.25" customHeight="1" hidden="1" outlineLevel="1">
      <c r="A173" s="47" t="s">
        <v>370</v>
      </c>
      <c r="B173" s="48"/>
      <c r="C173" s="49"/>
      <c r="D173" s="41" t="s">
        <v>387</v>
      </c>
      <c r="E173" s="43" t="s">
        <v>388</v>
      </c>
      <c r="F173" s="50" t="s">
        <v>389</v>
      </c>
      <c r="G173" s="44" t="s">
        <v>390</v>
      </c>
      <c r="H173" s="44" t="s">
        <v>375</v>
      </c>
      <c r="I173" s="57"/>
      <c r="J173" s="40"/>
      <c r="K173" s="40"/>
      <c r="L173" s="40"/>
      <c r="M173" s="40"/>
      <c r="N173" s="40"/>
      <c r="O173" s="40"/>
      <c r="P173" s="40"/>
      <c r="Q173" s="40"/>
      <c r="R173" s="40"/>
      <c r="S173" s="40"/>
      <c r="T173" s="40"/>
      <c r="U173" s="40"/>
      <c r="V173" s="40"/>
      <c r="W173" s="40"/>
      <c r="X173" s="40"/>
    </row>
    <row r="174" spans="1:24" ht="68.25" customHeight="1" hidden="1" outlineLevel="1">
      <c r="A174" s="47" t="s">
        <v>370</v>
      </c>
      <c r="B174" s="48"/>
      <c r="C174" s="49"/>
      <c r="D174" s="41" t="s">
        <v>175</v>
      </c>
      <c r="E174" s="43" t="s">
        <v>391</v>
      </c>
      <c r="F174" s="50" t="s">
        <v>389</v>
      </c>
      <c r="G174" s="44" t="s">
        <v>390</v>
      </c>
      <c r="H174" s="44" t="s">
        <v>375</v>
      </c>
      <c r="I174" s="57"/>
      <c r="J174" s="40"/>
      <c r="K174" s="40"/>
      <c r="L174" s="40"/>
      <c r="M174" s="40"/>
      <c r="N174" s="40"/>
      <c r="O174" s="40"/>
      <c r="P174" s="40"/>
      <c r="Q174" s="40"/>
      <c r="R174" s="40"/>
      <c r="S174" s="40"/>
      <c r="T174" s="40"/>
      <c r="U174" s="40"/>
      <c r="V174" s="40"/>
      <c r="W174" s="40"/>
      <c r="X174" s="40"/>
    </row>
    <row r="175" spans="9:24" ht="22.5" customHeight="1" collapsed="1" thickBot="1">
      <c r="I175" s="57"/>
      <c r="J175" s="40"/>
      <c r="K175" s="40"/>
      <c r="L175" s="40"/>
      <c r="M175" s="40"/>
      <c r="N175" s="40"/>
      <c r="O175" s="40"/>
      <c r="P175" s="40"/>
      <c r="Q175" s="40"/>
      <c r="R175" s="40"/>
      <c r="S175" s="40"/>
      <c r="T175" s="40"/>
      <c r="U175" s="40"/>
      <c r="V175" s="40"/>
      <c r="W175" s="40"/>
      <c r="X175" s="40"/>
    </row>
    <row r="176" spans="1:24" ht="57" customHeight="1">
      <c r="A176" s="850" t="s">
        <v>392</v>
      </c>
      <c r="B176" s="850"/>
      <c r="C176" s="850"/>
      <c r="D176" s="850"/>
      <c r="E176" s="850"/>
      <c r="F176" s="850"/>
      <c r="G176" s="850"/>
      <c r="H176" s="850"/>
      <c r="I176" s="57"/>
      <c r="J176" s="40"/>
      <c r="K176" s="40"/>
      <c r="L176" s="40"/>
      <c r="M176" s="40"/>
      <c r="N176" s="40"/>
      <c r="O176" s="40"/>
      <c r="P176" s="40"/>
      <c r="Q176" s="40"/>
      <c r="R176" s="40"/>
      <c r="S176" s="40"/>
      <c r="T176" s="40"/>
      <c r="U176" s="40"/>
      <c r="V176" s="40"/>
      <c r="W176" s="40"/>
      <c r="X176" s="40"/>
    </row>
    <row r="177" spans="1:24" ht="20.25" customHeight="1" hidden="1" outlineLevel="1">
      <c r="A177" s="47" t="s">
        <v>392</v>
      </c>
      <c r="B177" s="48"/>
      <c r="C177" s="49"/>
      <c r="D177" s="41" t="s">
        <v>393</v>
      </c>
      <c r="E177" s="50" t="s">
        <v>394</v>
      </c>
      <c r="F177" s="50"/>
      <c r="G177" s="46" t="s">
        <v>395</v>
      </c>
      <c r="H177" s="44" t="s">
        <v>85</v>
      </c>
      <c r="I177" s="57"/>
      <c r="J177" s="40"/>
      <c r="K177" s="40"/>
      <c r="L177" s="40"/>
      <c r="M177" s="40"/>
      <c r="N177" s="40"/>
      <c r="O177" s="40"/>
      <c r="P177" s="40"/>
      <c r="Q177" s="40"/>
      <c r="R177" s="40"/>
      <c r="S177" s="40"/>
      <c r="T177" s="40"/>
      <c r="U177" s="40"/>
      <c r="V177" s="40"/>
      <c r="W177" s="40"/>
      <c r="X177" s="40"/>
    </row>
    <row r="178" spans="1:24" ht="21.75" customHeight="1" hidden="1" outlineLevel="1">
      <c r="A178" s="47" t="s">
        <v>392</v>
      </c>
      <c r="B178" s="48"/>
      <c r="C178" s="49"/>
      <c r="D178" s="41" t="s">
        <v>396</v>
      </c>
      <c r="E178" s="50" t="s">
        <v>397</v>
      </c>
      <c r="F178" s="50" t="s">
        <v>398</v>
      </c>
      <c r="G178" s="44" t="s">
        <v>399</v>
      </c>
      <c r="H178" s="44" t="s">
        <v>85</v>
      </c>
      <c r="I178" s="57"/>
      <c r="J178" s="40"/>
      <c r="K178" s="40"/>
      <c r="L178" s="40"/>
      <c r="M178" s="40"/>
      <c r="N178" s="40"/>
      <c r="O178" s="40"/>
      <c r="P178" s="40"/>
      <c r="Q178" s="40"/>
      <c r="R178" s="40"/>
      <c r="S178" s="40"/>
      <c r="T178" s="40"/>
      <c r="U178" s="40"/>
      <c r="V178" s="40"/>
      <c r="W178" s="40"/>
      <c r="X178" s="40"/>
    </row>
    <row r="179" spans="1:24" ht="93" hidden="1" outlineLevel="1">
      <c r="A179" s="47" t="s">
        <v>392</v>
      </c>
      <c r="B179" s="48"/>
      <c r="C179" s="49"/>
      <c r="D179" s="41" t="s">
        <v>400</v>
      </c>
      <c r="E179" s="50" t="s">
        <v>401</v>
      </c>
      <c r="F179" s="50" t="s">
        <v>98</v>
      </c>
      <c r="G179" s="44" t="s">
        <v>402</v>
      </c>
      <c r="H179" s="44" t="s">
        <v>85</v>
      </c>
      <c r="I179" s="57"/>
      <c r="J179" s="40"/>
      <c r="K179" s="40"/>
      <c r="L179" s="40"/>
      <c r="M179" s="40"/>
      <c r="N179" s="40"/>
      <c r="O179" s="40"/>
      <c r="P179" s="40"/>
      <c r="Q179" s="40"/>
      <c r="R179" s="40"/>
      <c r="S179" s="40"/>
      <c r="T179" s="40"/>
      <c r="U179" s="40"/>
      <c r="V179" s="40"/>
      <c r="W179" s="40"/>
      <c r="X179" s="40"/>
    </row>
    <row r="180" spans="9:24" ht="17.25" customHeight="1" collapsed="1" thickBot="1">
      <c r="I180" s="57"/>
      <c r="J180" s="40"/>
      <c r="K180" s="40"/>
      <c r="L180" s="40"/>
      <c r="M180" s="40"/>
      <c r="N180" s="40"/>
      <c r="O180" s="40"/>
      <c r="P180" s="40"/>
      <c r="Q180" s="40"/>
      <c r="R180" s="40"/>
      <c r="S180" s="40"/>
      <c r="T180" s="40"/>
      <c r="U180" s="40"/>
      <c r="V180" s="40"/>
      <c r="W180" s="40"/>
      <c r="X180" s="40"/>
    </row>
    <row r="181" spans="1:24" ht="56.25" customHeight="1">
      <c r="A181" s="850" t="s">
        <v>403</v>
      </c>
      <c r="B181" s="850"/>
      <c r="C181" s="850"/>
      <c r="D181" s="850"/>
      <c r="E181" s="850"/>
      <c r="F181" s="850"/>
      <c r="G181" s="850"/>
      <c r="H181" s="850"/>
      <c r="I181" s="57"/>
      <c r="J181" s="40"/>
      <c r="K181" s="40"/>
      <c r="L181" s="40"/>
      <c r="M181" s="40"/>
      <c r="N181" s="40"/>
      <c r="O181" s="40"/>
      <c r="P181" s="40"/>
      <c r="Q181" s="40"/>
      <c r="R181" s="40"/>
      <c r="S181" s="40"/>
      <c r="T181" s="40"/>
      <c r="U181" s="40"/>
      <c r="V181" s="40"/>
      <c r="W181" s="40"/>
      <c r="X181" s="40"/>
    </row>
    <row r="182" spans="1:24" ht="56.25" customHeight="1" hidden="1" outlineLevel="1">
      <c r="A182" s="47" t="s">
        <v>403</v>
      </c>
      <c r="B182" s="48"/>
      <c r="C182" s="49"/>
      <c r="D182" s="41" t="s">
        <v>1144</v>
      </c>
      <c r="E182" s="43" t="s">
        <v>1162</v>
      </c>
      <c r="F182" s="50"/>
      <c r="G182" s="59" t="s">
        <v>1147</v>
      </c>
      <c r="H182" s="44"/>
      <c r="I182" s="57"/>
      <c r="J182" s="40"/>
      <c r="K182" s="40"/>
      <c r="L182" s="40"/>
      <c r="M182" s="40"/>
      <c r="N182" s="40"/>
      <c r="O182" s="40"/>
      <c r="P182" s="40"/>
      <c r="Q182" s="40"/>
      <c r="R182" s="40"/>
      <c r="S182" s="40"/>
      <c r="T182" s="40"/>
      <c r="U182" s="40"/>
      <c r="V182" s="40"/>
      <c r="W182" s="40"/>
      <c r="X182" s="40"/>
    </row>
    <row r="183" spans="1:24" ht="56.25" customHeight="1" hidden="1" outlineLevel="1">
      <c r="A183" s="47" t="s">
        <v>403</v>
      </c>
      <c r="B183" s="48"/>
      <c r="C183" s="49"/>
      <c r="D183" s="41" t="s">
        <v>1145</v>
      </c>
      <c r="E183" s="43" t="s">
        <v>431</v>
      </c>
      <c r="F183" s="50" t="s">
        <v>1146</v>
      </c>
      <c r="G183" s="46" t="s">
        <v>405</v>
      </c>
      <c r="H183" s="50"/>
      <c r="I183" s="57"/>
      <c r="J183" s="40"/>
      <c r="K183" s="40"/>
      <c r="L183" s="40"/>
      <c r="M183" s="40"/>
      <c r="N183" s="40"/>
      <c r="O183" s="40"/>
      <c r="P183" s="40"/>
      <c r="Q183" s="40"/>
      <c r="R183" s="40"/>
      <c r="S183" s="40"/>
      <c r="T183" s="40"/>
      <c r="U183" s="40"/>
      <c r="V183" s="40"/>
      <c r="W183" s="40"/>
      <c r="X183" s="40"/>
    </row>
    <row r="184" spans="1:24" ht="44.25" customHeight="1" hidden="1" outlineLevel="2">
      <c r="A184" s="47" t="s">
        <v>403</v>
      </c>
      <c r="B184" s="48"/>
      <c r="C184" s="49"/>
      <c r="D184" s="41" t="s">
        <v>15</v>
      </c>
      <c r="E184" s="43" t="s">
        <v>404</v>
      </c>
      <c r="F184" s="50" t="s">
        <v>88</v>
      </c>
      <c r="G184" s="59" t="s">
        <v>405</v>
      </c>
      <c r="H184" s="44"/>
      <c r="I184" s="57"/>
      <c r="J184" s="40"/>
      <c r="K184" s="40"/>
      <c r="L184" s="40"/>
      <c r="M184" s="40"/>
      <c r="N184" s="40"/>
      <c r="O184" s="40"/>
      <c r="P184" s="40"/>
      <c r="Q184" s="40"/>
      <c r="R184" s="40"/>
      <c r="S184" s="40"/>
      <c r="T184" s="40"/>
      <c r="U184" s="40"/>
      <c r="V184" s="40"/>
      <c r="W184" s="40"/>
      <c r="X184" s="40"/>
    </row>
    <row r="185" spans="1:24" ht="44.25" customHeight="1" hidden="1" outlineLevel="2">
      <c r="A185" s="47" t="s">
        <v>403</v>
      </c>
      <c r="B185" s="48"/>
      <c r="C185" s="49"/>
      <c r="D185" s="41" t="s">
        <v>406</v>
      </c>
      <c r="E185" s="43" t="s">
        <v>407</v>
      </c>
      <c r="F185" s="50"/>
      <c r="G185" s="44" t="s">
        <v>408</v>
      </c>
      <c r="H185" s="44"/>
      <c r="I185" s="57"/>
      <c r="J185" s="40"/>
      <c r="K185" s="40"/>
      <c r="L185" s="40"/>
      <c r="M185" s="40"/>
      <c r="N185" s="40"/>
      <c r="O185" s="40"/>
      <c r="P185" s="40"/>
      <c r="Q185" s="40"/>
      <c r="R185" s="40"/>
      <c r="S185" s="40"/>
      <c r="T185" s="40"/>
      <c r="U185" s="40"/>
      <c r="V185" s="40"/>
      <c r="W185" s="40"/>
      <c r="X185" s="40"/>
    </row>
    <row r="186" spans="1:24" ht="48" customHeight="1" hidden="1" outlineLevel="2">
      <c r="A186" s="47" t="s">
        <v>403</v>
      </c>
      <c r="B186" s="48"/>
      <c r="C186" s="49"/>
      <c r="D186" s="41" t="s">
        <v>409</v>
      </c>
      <c r="E186" s="43" t="s">
        <v>410</v>
      </c>
      <c r="F186" s="50"/>
      <c r="G186" s="44" t="s">
        <v>411</v>
      </c>
      <c r="H186" s="44"/>
      <c r="I186" s="57"/>
      <c r="J186" s="40"/>
      <c r="K186" s="40"/>
      <c r="L186" s="40"/>
      <c r="M186" s="40"/>
      <c r="N186" s="40"/>
      <c r="O186" s="40"/>
      <c r="P186" s="40"/>
      <c r="Q186" s="40"/>
      <c r="R186" s="40"/>
      <c r="S186" s="40"/>
      <c r="T186" s="40"/>
      <c r="U186" s="40"/>
      <c r="V186" s="40"/>
      <c r="W186" s="40"/>
      <c r="X186" s="40"/>
    </row>
    <row r="187" spans="1:24" ht="46.5" hidden="1" outlineLevel="2">
      <c r="A187" s="47" t="s">
        <v>403</v>
      </c>
      <c r="B187" s="48"/>
      <c r="C187" s="49"/>
      <c r="D187" s="41" t="s">
        <v>412</v>
      </c>
      <c r="E187" s="43" t="s">
        <v>413</v>
      </c>
      <c r="F187" s="50" t="s">
        <v>98</v>
      </c>
      <c r="G187" s="44" t="s">
        <v>414</v>
      </c>
      <c r="H187" s="44"/>
      <c r="I187" s="57"/>
      <c r="J187" s="40"/>
      <c r="K187" s="40"/>
      <c r="L187" s="40"/>
      <c r="M187" s="40"/>
      <c r="N187" s="40"/>
      <c r="O187" s="40"/>
      <c r="P187" s="40"/>
      <c r="Q187" s="40"/>
      <c r="R187" s="40"/>
      <c r="S187" s="40"/>
      <c r="T187" s="40"/>
      <c r="U187" s="40"/>
      <c r="V187" s="40"/>
      <c r="W187" s="40"/>
      <c r="X187" s="40"/>
    </row>
    <row r="188" spans="1:24" ht="33" hidden="1" outlineLevel="2">
      <c r="A188" s="47" t="s">
        <v>403</v>
      </c>
      <c r="B188" s="48" t="s">
        <v>59</v>
      </c>
      <c r="C188" s="49"/>
      <c r="D188" s="41" t="s">
        <v>415</v>
      </c>
      <c r="E188" s="50" t="s">
        <v>416</v>
      </c>
      <c r="F188" s="50" t="s">
        <v>417</v>
      </c>
      <c r="G188" s="59" t="s">
        <v>418</v>
      </c>
      <c r="H188" s="44"/>
      <c r="I188" s="57"/>
      <c r="J188" s="40"/>
      <c r="K188" s="40"/>
      <c r="L188" s="40"/>
      <c r="M188" s="40"/>
      <c r="N188" s="40"/>
      <c r="O188" s="40"/>
      <c r="P188" s="40"/>
      <c r="Q188" s="40"/>
      <c r="R188" s="40"/>
      <c r="S188" s="40"/>
      <c r="T188" s="40"/>
      <c r="U188" s="40"/>
      <c r="V188" s="40"/>
      <c r="W188" s="40"/>
      <c r="X188" s="40"/>
    </row>
    <row r="189" spans="1:24" ht="46.5" hidden="1" outlineLevel="2">
      <c r="A189" s="47" t="s">
        <v>403</v>
      </c>
      <c r="B189" s="48"/>
      <c r="C189" s="49"/>
      <c r="D189" s="41" t="s">
        <v>419</v>
      </c>
      <c r="E189" s="43" t="s">
        <v>420</v>
      </c>
      <c r="F189" s="50" t="s">
        <v>108</v>
      </c>
      <c r="G189" s="44" t="s">
        <v>421</v>
      </c>
      <c r="H189" s="44"/>
      <c r="I189" s="57"/>
      <c r="J189" s="40"/>
      <c r="K189" s="40"/>
      <c r="L189" s="40"/>
      <c r="M189" s="40"/>
      <c r="N189" s="40"/>
      <c r="O189" s="40"/>
      <c r="P189" s="40"/>
      <c r="Q189" s="40"/>
      <c r="R189" s="40"/>
      <c r="S189" s="40"/>
      <c r="T189" s="40"/>
      <c r="U189" s="40"/>
      <c r="V189" s="40"/>
      <c r="W189" s="40"/>
      <c r="X189" s="40"/>
    </row>
    <row r="190" spans="1:24" ht="89.25" customHeight="1" hidden="1" outlineLevel="2">
      <c r="A190" s="47" t="s">
        <v>403</v>
      </c>
      <c r="B190" s="48"/>
      <c r="C190" s="49"/>
      <c r="D190" s="41" t="s">
        <v>422</v>
      </c>
      <c r="E190" s="43" t="s">
        <v>423</v>
      </c>
      <c r="F190" s="50" t="s">
        <v>108</v>
      </c>
      <c r="G190" s="44" t="s">
        <v>424</v>
      </c>
      <c r="H190" s="44"/>
      <c r="I190" s="57"/>
      <c r="J190" s="40"/>
      <c r="K190" s="40"/>
      <c r="L190" s="40"/>
      <c r="M190" s="40"/>
      <c r="N190" s="40"/>
      <c r="O190" s="40"/>
      <c r="P190" s="40"/>
      <c r="Q190" s="40"/>
      <c r="R190" s="40"/>
      <c r="S190" s="40"/>
      <c r="T190" s="40"/>
      <c r="U190" s="40"/>
      <c r="V190" s="40"/>
      <c r="W190" s="40"/>
      <c r="X190" s="40"/>
    </row>
    <row r="191" spans="1:24" ht="89.25" customHeight="1" hidden="1" outlineLevel="2">
      <c r="A191" s="47" t="s">
        <v>403</v>
      </c>
      <c r="B191" s="48"/>
      <c r="C191" s="49"/>
      <c r="D191" s="41" t="s">
        <v>1156</v>
      </c>
      <c r="E191" s="43" t="s">
        <v>1158</v>
      </c>
      <c r="F191" s="50" t="s">
        <v>98</v>
      </c>
      <c r="G191" s="59" t="s">
        <v>1157</v>
      </c>
      <c r="H191" s="44"/>
      <c r="I191" s="57"/>
      <c r="J191" s="40"/>
      <c r="K191" s="40"/>
      <c r="L191" s="40"/>
      <c r="M191" s="40"/>
      <c r="N191" s="40"/>
      <c r="O191" s="40"/>
      <c r="P191" s="40"/>
      <c r="Q191" s="40"/>
      <c r="R191" s="40"/>
      <c r="S191" s="40"/>
      <c r="T191" s="40"/>
      <c r="U191" s="40"/>
      <c r="V191" s="40"/>
      <c r="W191" s="40"/>
      <c r="X191" s="40"/>
    </row>
    <row r="192" spans="1:24" ht="44.25" customHeight="1" hidden="1" outlineLevel="2">
      <c r="A192" s="47" t="s">
        <v>403</v>
      </c>
      <c r="B192" s="48"/>
      <c r="C192" s="49"/>
      <c r="D192" s="41" t="s">
        <v>425</v>
      </c>
      <c r="E192" s="43" t="s">
        <v>426</v>
      </c>
      <c r="F192" s="50"/>
      <c r="G192" s="44" t="s">
        <v>427</v>
      </c>
      <c r="H192" s="44"/>
      <c r="I192" s="57"/>
      <c r="J192" s="40"/>
      <c r="K192" s="40"/>
      <c r="L192" s="40"/>
      <c r="M192" s="40"/>
      <c r="N192" s="40"/>
      <c r="O192" s="40"/>
      <c r="P192" s="40"/>
      <c r="Q192" s="40"/>
      <c r="R192" s="40"/>
      <c r="S192" s="40"/>
      <c r="T192" s="40"/>
      <c r="U192" s="40"/>
      <c r="V192" s="40"/>
      <c r="W192" s="40"/>
      <c r="X192" s="40"/>
    </row>
    <row r="193" spans="1:24" ht="46.5" hidden="1" outlineLevel="2">
      <c r="A193" s="47" t="s">
        <v>403</v>
      </c>
      <c r="B193" s="48"/>
      <c r="C193" s="49"/>
      <c r="D193" s="41" t="s">
        <v>428</v>
      </c>
      <c r="E193" s="43" t="s">
        <v>429</v>
      </c>
      <c r="F193" s="50" t="s">
        <v>108</v>
      </c>
      <c r="G193" s="44" t="s">
        <v>430</v>
      </c>
      <c r="H193" s="44"/>
      <c r="I193" s="57"/>
      <c r="J193" s="40"/>
      <c r="K193" s="40"/>
      <c r="L193" s="40"/>
      <c r="M193" s="40"/>
      <c r="N193" s="40"/>
      <c r="O193" s="40"/>
      <c r="P193" s="40"/>
      <c r="Q193" s="40"/>
      <c r="R193" s="40"/>
      <c r="S193" s="40"/>
      <c r="T193" s="40"/>
      <c r="U193" s="40"/>
      <c r="V193" s="40"/>
      <c r="W193" s="40"/>
      <c r="X193" s="40"/>
    </row>
    <row r="194" spans="1:24" ht="93" hidden="1" outlineLevel="2">
      <c r="A194" s="47" t="s">
        <v>403</v>
      </c>
      <c r="B194" s="48" t="s">
        <v>59</v>
      </c>
      <c r="C194" s="49"/>
      <c r="D194" s="41" t="s">
        <v>1123</v>
      </c>
      <c r="E194" s="43" t="s">
        <v>431</v>
      </c>
      <c r="F194" s="50" t="s">
        <v>432</v>
      </c>
      <c r="G194" s="46" t="s">
        <v>1436</v>
      </c>
      <c r="H194" s="44"/>
      <c r="I194" s="57"/>
      <c r="J194" s="40"/>
      <c r="K194" s="40"/>
      <c r="L194" s="40"/>
      <c r="M194" s="40"/>
      <c r="N194" s="40"/>
      <c r="O194" s="40"/>
      <c r="P194" s="40"/>
      <c r="Q194" s="40"/>
      <c r="R194" s="40"/>
      <c r="S194" s="40"/>
      <c r="T194" s="40"/>
      <c r="U194" s="40"/>
      <c r="V194" s="40"/>
      <c r="W194" s="40"/>
      <c r="X194" s="40"/>
    </row>
    <row r="195" spans="1:24" ht="33.75" collapsed="1" thickBot="1">
      <c r="A195" s="40"/>
      <c r="B195" s="40"/>
      <c r="C195" s="40"/>
      <c r="D195" s="40"/>
      <c r="E195" s="40"/>
      <c r="F195" s="40"/>
      <c r="G195" s="40"/>
      <c r="H195" s="40"/>
      <c r="I195" s="57"/>
      <c r="J195" s="40"/>
      <c r="K195" s="40"/>
      <c r="L195" s="40"/>
      <c r="M195" s="40"/>
      <c r="N195" s="40"/>
      <c r="O195" s="40"/>
      <c r="P195" s="40"/>
      <c r="Q195" s="40"/>
      <c r="R195" s="40"/>
      <c r="S195" s="40"/>
      <c r="T195" s="40"/>
      <c r="U195" s="40"/>
      <c r="V195" s="40"/>
      <c r="W195" s="40"/>
      <c r="X195" s="40"/>
    </row>
    <row r="196" spans="1:24" ht="59.25">
      <c r="A196" s="850" t="s">
        <v>433</v>
      </c>
      <c r="B196" s="850"/>
      <c r="C196" s="850"/>
      <c r="D196" s="850"/>
      <c r="E196" s="850"/>
      <c r="F196" s="850"/>
      <c r="G196" s="850"/>
      <c r="H196" s="850"/>
      <c r="I196" s="57"/>
      <c r="J196" s="40"/>
      <c r="K196" s="40"/>
      <c r="L196" s="40"/>
      <c r="M196" s="40"/>
      <c r="N196" s="40"/>
      <c r="O196" s="40"/>
      <c r="P196" s="40"/>
      <c r="Q196" s="40"/>
      <c r="R196" s="40"/>
      <c r="S196" s="40"/>
      <c r="T196" s="40"/>
      <c r="U196" s="40"/>
      <c r="V196" s="40"/>
      <c r="W196" s="40"/>
      <c r="X196" s="40"/>
    </row>
    <row r="197" spans="1:24" ht="69.75" hidden="1" outlineLevel="1">
      <c r="A197" s="47" t="s">
        <v>433</v>
      </c>
      <c r="B197" s="48"/>
      <c r="C197" s="49"/>
      <c r="D197" s="41" t="s">
        <v>434</v>
      </c>
      <c r="E197" s="43" t="s">
        <v>435</v>
      </c>
      <c r="F197" s="50" t="s">
        <v>98</v>
      </c>
      <c r="G197" s="46" t="s">
        <v>436</v>
      </c>
      <c r="H197" s="44" t="s">
        <v>85</v>
      </c>
      <c r="I197" s="57"/>
      <c r="J197" s="40"/>
      <c r="K197" s="40"/>
      <c r="L197" s="40"/>
      <c r="M197" s="40"/>
      <c r="N197" s="40"/>
      <c r="O197" s="40"/>
      <c r="P197" s="40"/>
      <c r="Q197" s="40"/>
      <c r="R197" s="40"/>
      <c r="S197" s="40"/>
      <c r="T197" s="40"/>
      <c r="U197" s="40"/>
      <c r="V197" s="40"/>
      <c r="W197" s="40"/>
      <c r="X197" s="40"/>
    </row>
    <row r="198" spans="1:24" ht="46.5" hidden="1" outlineLevel="1">
      <c r="A198" s="47" t="s">
        <v>433</v>
      </c>
      <c r="B198" s="48"/>
      <c r="C198" s="49"/>
      <c r="D198" s="41" t="s">
        <v>109</v>
      </c>
      <c r="E198" s="43" t="s">
        <v>437</v>
      </c>
      <c r="F198" s="50" t="s">
        <v>98</v>
      </c>
      <c r="G198" s="46" t="s">
        <v>436</v>
      </c>
      <c r="H198" s="44" t="s">
        <v>85</v>
      </c>
      <c r="I198" s="57"/>
      <c r="J198" s="40"/>
      <c r="K198" s="40"/>
      <c r="L198" s="40"/>
      <c r="M198" s="40"/>
      <c r="N198" s="40"/>
      <c r="O198" s="40"/>
      <c r="P198" s="40"/>
      <c r="Q198" s="40"/>
      <c r="R198" s="40"/>
      <c r="S198" s="40"/>
      <c r="T198" s="40"/>
      <c r="U198" s="40"/>
      <c r="V198" s="40"/>
      <c r="W198" s="40"/>
      <c r="X198" s="40"/>
    </row>
    <row r="199" spans="1:24" ht="46.5" hidden="1" outlineLevel="1">
      <c r="A199" s="47" t="s">
        <v>433</v>
      </c>
      <c r="B199" s="48"/>
      <c r="C199" s="49"/>
      <c r="D199" s="41" t="s">
        <v>123</v>
      </c>
      <c r="E199" s="43" t="s">
        <v>438</v>
      </c>
      <c r="F199" s="50" t="s">
        <v>98</v>
      </c>
      <c r="G199" s="46" t="s">
        <v>436</v>
      </c>
      <c r="H199" s="44" t="s">
        <v>85</v>
      </c>
      <c r="I199" s="57"/>
      <c r="J199" s="40"/>
      <c r="K199" s="40"/>
      <c r="L199" s="40"/>
      <c r="M199" s="40"/>
      <c r="N199" s="40"/>
      <c r="O199" s="40"/>
      <c r="P199" s="40"/>
      <c r="Q199" s="40"/>
      <c r="R199" s="40"/>
      <c r="S199" s="40"/>
      <c r="T199" s="40"/>
      <c r="U199" s="40"/>
      <c r="V199" s="40"/>
      <c r="W199" s="40"/>
      <c r="X199" s="40"/>
    </row>
    <row r="200" spans="1:24" ht="46.5" hidden="1" outlineLevel="1">
      <c r="A200" s="47" t="s">
        <v>433</v>
      </c>
      <c r="B200" s="48"/>
      <c r="C200" s="49"/>
      <c r="D200" s="41" t="s">
        <v>148</v>
      </c>
      <c r="E200" s="43" t="s">
        <v>439</v>
      </c>
      <c r="F200" s="50" t="s">
        <v>98</v>
      </c>
      <c r="G200" s="46" t="s">
        <v>436</v>
      </c>
      <c r="H200" s="44" t="s">
        <v>85</v>
      </c>
      <c r="I200" s="57"/>
      <c r="J200" s="40"/>
      <c r="K200" s="40"/>
      <c r="L200" s="40"/>
      <c r="M200" s="40"/>
      <c r="N200" s="40"/>
      <c r="O200" s="40"/>
      <c r="P200" s="40"/>
      <c r="Q200" s="40"/>
      <c r="R200" s="40"/>
      <c r="S200" s="40"/>
      <c r="T200" s="40"/>
      <c r="U200" s="40"/>
      <c r="V200" s="40"/>
      <c r="W200" s="40"/>
      <c r="X200" s="40"/>
    </row>
    <row r="201" spans="9:24" ht="22.5" customHeight="1" collapsed="1" thickBot="1">
      <c r="I201" s="57"/>
      <c r="J201" s="40"/>
      <c r="K201" s="40"/>
      <c r="L201" s="40"/>
      <c r="M201" s="40"/>
      <c r="N201" s="40"/>
      <c r="O201" s="40"/>
      <c r="P201" s="40"/>
      <c r="Q201" s="40"/>
      <c r="R201" s="40"/>
      <c r="S201" s="40"/>
      <c r="T201" s="40"/>
      <c r="U201" s="40"/>
      <c r="V201" s="40"/>
      <c r="W201" s="40"/>
      <c r="X201" s="40"/>
    </row>
    <row r="202" spans="1:24" ht="59.25">
      <c r="A202" s="850" t="s">
        <v>440</v>
      </c>
      <c r="B202" s="850"/>
      <c r="C202" s="850"/>
      <c r="D202" s="850"/>
      <c r="E202" s="850"/>
      <c r="F202" s="850"/>
      <c r="G202" s="850"/>
      <c r="H202" s="850"/>
      <c r="I202" s="57"/>
      <c r="J202" s="40"/>
      <c r="K202" s="40"/>
      <c r="L202" s="40"/>
      <c r="M202" s="40"/>
      <c r="N202" s="40"/>
      <c r="O202" s="40"/>
      <c r="P202" s="40"/>
      <c r="Q202" s="40"/>
      <c r="R202" s="40"/>
      <c r="S202" s="40"/>
      <c r="T202" s="40"/>
      <c r="U202" s="40"/>
      <c r="V202" s="40"/>
      <c r="W202" s="40"/>
      <c r="X202" s="40"/>
    </row>
    <row r="203" spans="1:24" ht="47.25" customHeight="1" hidden="1" outlineLevel="1">
      <c r="A203" s="47" t="s">
        <v>441</v>
      </c>
      <c r="B203" s="48"/>
      <c r="C203" s="49"/>
      <c r="D203" s="41" t="s">
        <v>77</v>
      </c>
      <c r="E203" s="46" t="s">
        <v>442</v>
      </c>
      <c r="F203" s="50" t="s">
        <v>299</v>
      </c>
      <c r="G203" s="46" t="s">
        <v>443</v>
      </c>
      <c r="H203" s="44" t="s">
        <v>444</v>
      </c>
      <c r="I203" s="57"/>
      <c r="J203" s="40"/>
      <c r="K203" s="40"/>
      <c r="L203" s="40"/>
      <c r="M203" s="40"/>
      <c r="N203" s="40"/>
      <c r="O203" s="40"/>
      <c r="P203" s="40"/>
      <c r="Q203" s="40"/>
      <c r="R203" s="40"/>
      <c r="S203" s="40"/>
      <c r="T203" s="40"/>
      <c r="U203" s="40"/>
      <c r="V203" s="40"/>
      <c r="W203" s="40"/>
      <c r="X203" s="40"/>
    </row>
    <row r="204" spans="1:24" ht="66" customHeight="1" hidden="1" outlineLevel="1">
      <c r="A204" s="47" t="s">
        <v>441</v>
      </c>
      <c r="B204" s="48" t="s">
        <v>274</v>
      </c>
      <c r="C204" s="49"/>
      <c r="D204" s="41" t="s">
        <v>82</v>
      </c>
      <c r="E204" s="43" t="s">
        <v>1395</v>
      </c>
      <c r="F204" s="50" t="s">
        <v>1396</v>
      </c>
      <c r="G204" s="46" t="s">
        <v>273</v>
      </c>
      <c r="H204" s="44" t="s">
        <v>273</v>
      </c>
      <c r="I204" s="57"/>
      <c r="J204" s="40"/>
      <c r="K204" s="40"/>
      <c r="L204" s="40"/>
      <c r="M204" s="40"/>
      <c r="N204" s="40"/>
      <c r="O204" s="40"/>
      <c r="P204" s="40"/>
      <c r="Q204" s="40"/>
      <c r="R204" s="40"/>
      <c r="S204" s="40"/>
      <c r="T204" s="40"/>
      <c r="U204" s="40"/>
      <c r="V204" s="40"/>
      <c r="W204" s="40"/>
      <c r="X204" s="40"/>
    </row>
    <row r="205" spans="1:24" ht="93" hidden="1" outlineLevel="1">
      <c r="A205" s="47" t="s">
        <v>441</v>
      </c>
      <c r="B205" s="48"/>
      <c r="C205" s="49"/>
      <c r="D205" s="41" t="s">
        <v>445</v>
      </c>
      <c r="E205" s="50" t="s">
        <v>446</v>
      </c>
      <c r="F205" s="50" t="s">
        <v>447</v>
      </c>
      <c r="G205" s="59" t="s">
        <v>448</v>
      </c>
      <c r="H205" s="44"/>
      <c r="I205" s="57"/>
      <c r="J205" s="40"/>
      <c r="K205" s="40"/>
      <c r="L205" s="40"/>
      <c r="M205" s="40"/>
      <c r="N205" s="40"/>
      <c r="O205" s="40"/>
      <c r="P205" s="40"/>
      <c r="Q205" s="40"/>
      <c r="R205" s="40"/>
      <c r="S205" s="40"/>
      <c r="T205" s="40"/>
      <c r="U205" s="40"/>
      <c r="V205" s="40"/>
      <c r="W205" s="40"/>
      <c r="X205" s="40"/>
    </row>
    <row r="206" spans="1:24" ht="71.25" customHeight="1" hidden="1" outlineLevel="1">
      <c r="A206" s="47" t="s">
        <v>441</v>
      </c>
      <c r="B206" s="48"/>
      <c r="C206" s="49"/>
      <c r="D206" s="41" t="s">
        <v>449</v>
      </c>
      <c r="E206" s="43" t="s">
        <v>450</v>
      </c>
      <c r="F206" s="50" t="s">
        <v>299</v>
      </c>
      <c r="G206" s="59" t="s">
        <v>451</v>
      </c>
      <c r="H206" s="44"/>
      <c r="I206" s="57"/>
      <c r="J206" s="40"/>
      <c r="K206" s="40"/>
      <c r="L206" s="40"/>
      <c r="M206" s="40"/>
      <c r="N206" s="40"/>
      <c r="O206" s="40"/>
      <c r="P206" s="40"/>
      <c r="Q206" s="40"/>
      <c r="R206" s="40"/>
      <c r="S206" s="40"/>
      <c r="T206" s="40"/>
      <c r="U206" s="40"/>
      <c r="V206" s="40"/>
      <c r="W206" s="40"/>
      <c r="X206" s="40"/>
    </row>
    <row r="207" spans="1:24" ht="93" hidden="1" outlineLevel="1">
      <c r="A207" s="47" t="s">
        <v>441</v>
      </c>
      <c r="B207" s="48"/>
      <c r="C207" s="49"/>
      <c r="D207" s="41" t="s">
        <v>281</v>
      </c>
      <c r="E207" s="43" t="s">
        <v>452</v>
      </c>
      <c r="F207" s="50" t="s">
        <v>453</v>
      </c>
      <c r="G207" s="46" t="s">
        <v>454</v>
      </c>
      <c r="H207" s="44"/>
      <c r="I207" s="57"/>
      <c r="J207" s="40"/>
      <c r="K207" s="40"/>
      <c r="L207" s="40"/>
      <c r="M207" s="40"/>
      <c r="N207" s="40"/>
      <c r="O207" s="40"/>
      <c r="P207" s="40"/>
      <c r="Q207" s="40"/>
      <c r="R207" s="40"/>
      <c r="S207" s="40"/>
      <c r="T207" s="40"/>
      <c r="U207" s="40"/>
      <c r="V207" s="40"/>
      <c r="W207" s="40"/>
      <c r="X207" s="40"/>
    </row>
    <row r="208" spans="1:24" ht="54" customHeight="1" hidden="1" outlineLevel="1">
      <c r="A208" s="47" t="s">
        <v>441</v>
      </c>
      <c r="B208" s="48"/>
      <c r="C208" s="49"/>
      <c r="D208" s="41" t="s">
        <v>455</v>
      </c>
      <c r="E208" s="43" t="s">
        <v>456</v>
      </c>
      <c r="F208" s="50" t="s">
        <v>457</v>
      </c>
      <c r="G208" s="46" t="s">
        <v>458</v>
      </c>
      <c r="H208" s="44"/>
      <c r="I208" s="57"/>
      <c r="J208" s="40"/>
      <c r="K208" s="40"/>
      <c r="L208" s="40"/>
      <c r="M208" s="40"/>
      <c r="N208" s="40"/>
      <c r="O208" s="40"/>
      <c r="P208" s="40"/>
      <c r="Q208" s="40"/>
      <c r="R208" s="40"/>
      <c r="S208" s="40"/>
      <c r="T208" s="40"/>
      <c r="U208" s="40"/>
      <c r="V208" s="40"/>
      <c r="W208" s="40"/>
      <c r="X208" s="40"/>
    </row>
    <row r="209" spans="1:24" ht="93" hidden="1" outlineLevel="1">
      <c r="A209" s="47" t="s">
        <v>441</v>
      </c>
      <c r="B209" s="48"/>
      <c r="C209" s="49"/>
      <c r="D209" s="41" t="s">
        <v>459</v>
      </c>
      <c r="E209" s="43" t="s">
        <v>460</v>
      </c>
      <c r="F209" s="50" t="s">
        <v>461</v>
      </c>
      <c r="G209" s="59" t="s">
        <v>462</v>
      </c>
      <c r="H209" s="44"/>
      <c r="I209" s="57"/>
      <c r="J209" s="40"/>
      <c r="K209" s="40"/>
      <c r="L209" s="40"/>
      <c r="M209" s="40"/>
      <c r="N209" s="40"/>
      <c r="O209" s="40"/>
      <c r="P209" s="40"/>
      <c r="Q209" s="40"/>
      <c r="R209" s="40"/>
      <c r="S209" s="40"/>
      <c r="T209" s="40"/>
      <c r="U209" s="40"/>
      <c r="V209" s="40"/>
      <c r="W209" s="40"/>
      <c r="X209" s="40"/>
    </row>
    <row r="210" spans="1:24" ht="46.5" hidden="1" outlineLevel="1">
      <c r="A210" s="47" t="s">
        <v>441</v>
      </c>
      <c r="B210" s="48"/>
      <c r="C210" s="49"/>
      <c r="D210" s="41" t="s">
        <v>109</v>
      </c>
      <c r="E210" s="43" t="s">
        <v>463</v>
      </c>
      <c r="F210" s="50" t="s">
        <v>464</v>
      </c>
      <c r="G210" s="46" t="s">
        <v>465</v>
      </c>
      <c r="H210" s="44"/>
      <c r="I210" s="57"/>
      <c r="J210" s="40"/>
      <c r="K210" s="40"/>
      <c r="L210" s="40"/>
      <c r="M210" s="40"/>
      <c r="N210" s="40"/>
      <c r="O210" s="40"/>
      <c r="P210" s="40"/>
      <c r="Q210" s="40"/>
      <c r="R210" s="40"/>
      <c r="S210" s="40"/>
      <c r="T210" s="40"/>
      <c r="U210" s="40"/>
      <c r="V210" s="40"/>
      <c r="W210" s="40"/>
      <c r="X210" s="40"/>
    </row>
    <row r="211" spans="1:24" ht="93" hidden="1" outlineLevel="1">
      <c r="A211" s="47" t="s">
        <v>441</v>
      </c>
      <c r="B211" s="48"/>
      <c r="C211" s="49"/>
      <c r="D211" s="41" t="s">
        <v>1271</v>
      </c>
      <c r="E211" s="50" t="s">
        <v>466</v>
      </c>
      <c r="F211" s="50" t="s">
        <v>467</v>
      </c>
      <c r="G211" s="59" t="s">
        <v>468</v>
      </c>
      <c r="H211" s="44"/>
      <c r="I211" s="57"/>
      <c r="J211" s="40"/>
      <c r="K211" s="40"/>
      <c r="L211" s="40"/>
      <c r="M211" s="40"/>
      <c r="N211" s="40"/>
      <c r="O211" s="40"/>
      <c r="P211" s="40"/>
      <c r="Q211" s="40"/>
      <c r="R211" s="40"/>
      <c r="S211" s="40"/>
      <c r="T211" s="40"/>
      <c r="U211" s="40"/>
      <c r="V211" s="40"/>
      <c r="W211" s="40"/>
      <c r="X211" s="40"/>
    </row>
    <row r="212" spans="1:24" ht="86.25" customHeight="1" hidden="1" outlineLevel="1">
      <c r="A212" s="47" t="s">
        <v>441</v>
      </c>
      <c r="B212" s="48"/>
      <c r="C212" s="49"/>
      <c r="D212" s="41" t="s">
        <v>252</v>
      </c>
      <c r="E212" s="43" t="s">
        <v>469</v>
      </c>
      <c r="F212" s="50" t="s">
        <v>470</v>
      </c>
      <c r="G212" s="59" t="s">
        <v>471</v>
      </c>
      <c r="H212" s="44"/>
      <c r="I212" s="57"/>
      <c r="J212" s="40"/>
      <c r="K212" s="40"/>
      <c r="L212" s="40"/>
      <c r="M212" s="40"/>
      <c r="N212" s="40"/>
      <c r="O212" s="40"/>
      <c r="P212" s="40"/>
      <c r="Q212" s="40"/>
      <c r="R212" s="40"/>
      <c r="S212" s="40"/>
      <c r="T212" s="40"/>
      <c r="U212" s="40"/>
      <c r="V212" s="40"/>
      <c r="W212" s="40"/>
      <c r="X212" s="40"/>
    </row>
    <row r="213" spans="1:24" ht="22.5" customHeight="1" collapsed="1" thickBot="1">
      <c r="A213" s="40"/>
      <c r="B213" s="40"/>
      <c r="C213" s="40"/>
      <c r="D213" s="40"/>
      <c r="E213" s="40"/>
      <c r="F213" s="40"/>
      <c r="G213" s="40"/>
      <c r="H213" s="40"/>
      <c r="I213" s="57"/>
      <c r="J213" s="40"/>
      <c r="K213" s="40"/>
      <c r="L213" s="40"/>
      <c r="M213" s="40"/>
      <c r="N213" s="40"/>
      <c r="O213" s="40"/>
      <c r="P213" s="40"/>
      <c r="Q213" s="40"/>
      <c r="R213" s="40"/>
      <c r="S213" s="40"/>
      <c r="T213" s="40"/>
      <c r="U213" s="40"/>
      <c r="V213" s="40"/>
      <c r="W213" s="40"/>
      <c r="X213" s="40"/>
    </row>
    <row r="214" spans="1:24" ht="72.75" customHeight="1">
      <c r="A214" s="850" t="s">
        <v>472</v>
      </c>
      <c r="B214" s="850"/>
      <c r="C214" s="850"/>
      <c r="D214" s="850"/>
      <c r="E214" s="850"/>
      <c r="F214" s="850"/>
      <c r="G214" s="850"/>
      <c r="H214" s="850"/>
      <c r="I214" s="57"/>
      <c r="J214" s="40"/>
      <c r="K214" s="40"/>
      <c r="L214" s="40"/>
      <c r="M214" s="40"/>
      <c r="N214" s="40"/>
      <c r="O214" s="40"/>
      <c r="P214" s="40"/>
      <c r="Q214" s="40"/>
      <c r="R214" s="40"/>
      <c r="S214" s="40"/>
      <c r="T214" s="40"/>
      <c r="U214" s="40"/>
      <c r="V214" s="40"/>
      <c r="W214" s="40"/>
      <c r="X214" s="40"/>
    </row>
    <row r="215" spans="1:24" ht="60.75" customHeight="1" hidden="1" outlineLevel="1">
      <c r="A215" s="47" t="s">
        <v>473</v>
      </c>
      <c r="B215" s="48"/>
      <c r="C215" s="49"/>
      <c r="D215" s="41" t="s">
        <v>77</v>
      </c>
      <c r="E215" s="46" t="s">
        <v>474</v>
      </c>
      <c r="F215" s="50" t="s">
        <v>475</v>
      </c>
      <c r="G215" s="46" t="s">
        <v>476</v>
      </c>
      <c r="H215" s="44" t="s">
        <v>85</v>
      </c>
      <c r="I215" s="57"/>
      <c r="J215" s="40"/>
      <c r="K215" s="40"/>
      <c r="L215" s="40"/>
      <c r="M215" s="40"/>
      <c r="N215" s="40"/>
      <c r="O215" s="40"/>
      <c r="P215" s="40"/>
      <c r="Q215" s="40"/>
      <c r="R215" s="40"/>
      <c r="S215" s="40"/>
      <c r="T215" s="40"/>
      <c r="U215" s="40"/>
      <c r="V215" s="40"/>
      <c r="W215" s="40"/>
      <c r="X215" s="40"/>
    </row>
    <row r="216" spans="1:24" ht="84.75" customHeight="1" hidden="1" outlineLevel="1">
      <c r="A216" s="47" t="s">
        <v>473</v>
      </c>
      <c r="B216" s="48"/>
      <c r="C216" s="49"/>
      <c r="D216" s="41" t="s">
        <v>477</v>
      </c>
      <c r="E216" s="43" t="s">
        <v>478</v>
      </c>
      <c r="F216" s="50"/>
      <c r="G216" s="59" t="s">
        <v>479</v>
      </c>
      <c r="H216" s="44" t="s">
        <v>85</v>
      </c>
      <c r="I216" s="57"/>
      <c r="J216" s="40"/>
      <c r="K216" s="40"/>
      <c r="L216" s="40"/>
      <c r="M216" s="40"/>
      <c r="N216" s="40"/>
      <c r="O216" s="40"/>
      <c r="P216" s="40"/>
      <c r="Q216" s="40"/>
      <c r="R216" s="40"/>
      <c r="S216" s="40"/>
      <c r="T216" s="40"/>
      <c r="U216" s="40"/>
      <c r="V216" s="40"/>
      <c r="W216" s="40"/>
      <c r="X216" s="40"/>
    </row>
    <row r="217" spans="1:24" ht="112.5" customHeight="1" hidden="1" outlineLevel="1">
      <c r="A217" s="47" t="s">
        <v>473</v>
      </c>
      <c r="B217" s="48"/>
      <c r="C217" s="49"/>
      <c r="D217" s="41" t="s">
        <v>480</v>
      </c>
      <c r="E217" s="50" t="s">
        <v>481</v>
      </c>
      <c r="F217" s="50"/>
      <c r="G217" s="59" t="s">
        <v>479</v>
      </c>
      <c r="H217" s="44" t="s">
        <v>85</v>
      </c>
      <c r="I217" s="57"/>
      <c r="J217" s="40"/>
      <c r="K217" s="40"/>
      <c r="L217" s="40"/>
      <c r="M217" s="40"/>
      <c r="N217" s="40"/>
      <c r="O217" s="40"/>
      <c r="P217" s="40"/>
      <c r="Q217" s="40"/>
      <c r="R217" s="40"/>
      <c r="S217" s="40"/>
      <c r="T217" s="40"/>
      <c r="U217" s="40"/>
      <c r="V217" s="40"/>
      <c r="W217" s="40"/>
      <c r="X217" s="40"/>
    </row>
    <row r="218" spans="1:24" ht="33" hidden="1" outlineLevel="1">
      <c r="A218" s="47" t="s">
        <v>473</v>
      </c>
      <c r="B218" s="48"/>
      <c r="C218" s="49"/>
      <c r="D218" s="41" t="s">
        <v>281</v>
      </c>
      <c r="E218" s="43" t="s">
        <v>482</v>
      </c>
      <c r="F218" s="43" t="s">
        <v>482</v>
      </c>
      <c r="G218" s="46" t="s">
        <v>476</v>
      </c>
      <c r="H218" s="44" t="s">
        <v>85</v>
      </c>
      <c r="I218" s="57"/>
      <c r="J218" s="40"/>
      <c r="K218" s="40"/>
      <c r="L218" s="40"/>
      <c r="M218" s="40"/>
      <c r="N218" s="40"/>
      <c r="O218" s="40"/>
      <c r="P218" s="40"/>
      <c r="Q218" s="40"/>
      <c r="R218" s="40"/>
      <c r="S218" s="40"/>
      <c r="T218" s="40"/>
      <c r="U218" s="40"/>
      <c r="V218" s="40"/>
      <c r="W218" s="40"/>
      <c r="X218" s="40"/>
    </row>
    <row r="219" spans="1:24" ht="33" hidden="1" outlineLevel="1">
      <c r="A219" s="47" t="s">
        <v>473</v>
      </c>
      <c r="B219" s="48"/>
      <c r="C219" s="49"/>
      <c r="D219" s="41" t="s">
        <v>459</v>
      </c>
      <c r="E219" s="43" t="s">
        <v>482</v>
      </c>
      <c r="F219" s="43" t="s">
        <v>482</v>
      </c>
      <c r="G219" s="46" t="s">
        <v>476</v>
      </c>
      <c r="H219" s="44" t="s">
        <v>85</v>
      </c>
      <c r="I219" s="57"/>
      <c r="J219" s="40"/>
      <c r="K219" s="40"/>
      <c r="L219" s="40"/>
      <c r="M219" s="40"/>
      <c r="N219" s="40"/>
      <c r="O219" s="40"/>
      <c r="P219" s="40"/>
      <c r="Q219" s="40"/>
      <c r="R219" s="40"/>
      <c r="S219" s="40"/>
      <c r="T219" s="40"/>
      <c r="U219" s="40"/>
      <c r="V219" s="40"/>
      <c r="W219" s="40"/>
      <c r="X219" s="40"/>
    </row>
    <row r="220" spans="1:24" ht="33" hidden="1" outlineLevel="1">
      <c r="A220" s="47" t="s">
        <v>473</v>
      </c>
      <c r="B220" s="48"/>
      <c r="C220" s="49"/>
      <c r="D220" s="41" t="s">
        <v>483</v>
      </c>
      <c r="E220" s="43" t="s">
        <v>482</v>
      </c>
      <c r="F220" s="43" t="s">
        <v>482</v>
      </c>
      <c r="G220" s="46" t="s">
        <v>476</v>
      </c>
      <c r="H220" s="44" t="s">
        <v>85</v>
      </c>
      <c r="I220" s="57"/>
      <c r="J220" s="40"/>
      <c r="K220" s="40"/>
      <c r="L220" s="40"/>
      <c r="M220" s="40"/>
      <c r="N220" s="40"/>
      <c r="O220" s="40"/>
      <c r="P220" s="40"/>
      <c r="Q220" s="40"/>
      <c r="R220" s="40"/>
      <c r="S220" s="40"/>
      <c r="T220" s="40"/>
      <c r="U220" s="40"/>
      <c r="V220" s="40"/>
      <c r="W220" s="40"/>
      <c r="X220" s="40"/>
    </row>
    <row r="221" spans="1:24" ht="33" hidden="1" outlineLevel="1">
      <c r="A221" s="47" t="s">
        <v>473</v>
      </c>
      <c r="B221" s="48"/>
      <c r="C221" s="49"/>
      <c r="D221" s="41" t="s">
        <v>133</v>
      </c>
      <c r="E221" s="43" t="s">
        <v>484</v>
      </c>
      <c r="F221" s="43" t="s">
        <v>485</v>
      </c>
      <c r="G221" s="46" t="s">
        <v>486</v>
      </c>
      <c r="H221" s="44" t="s">
        <v>85</v>
      </c>
      <c r="I221" s="57"/>
      <c r="J221" s="40"/>
      <c r="K221" s="40"/>
      <c r="L221" s="40"/>
      <c r="M221" s="40"/>
      <c r="N221" s="40"/>
      <c r="O221" s="40"/>
      <c r="P221" s="40"/>
      <c r="Q221" s="40"/>
      <c r="R221" s="40"/>
      <c r="S221" s="40"/>
      <c r="T221" s="40"/>
      <c r="U221" s="40"/>
      <c r="V221" s="40"/>
      <c r="W221" s="40"/>
      <c r="X221" s="40"/>
    </row>
    <row r="222" spans="1:24" ht="33.75" collapsed="1" thickBot="1">
      <c r="A222" s="40"/>
      <c r="B222" s="40"/>
      <c r="C222" s="40"/>
      <c r="D222" s="40"/>
      <c r="E222" s="40"/>
      <c r="F222" s="40"/>
      <c r="G222" s="40"/>
      <c r="H222" s="40"/>
      <c r="I222" s="57"/>
      <c r="J222" s="40"/>
      <c r="K222" s="40"/>
      <c r="L222" s="40"/>
      <c r="M222" s="40"/>
      <c r="N222" s="40"/>
      <c r="O222" s="40"/>
      <c r="P222" s="40"/>
      <c r="Q222" s="40"/>
      <c r="R222" s="40"/>
      <c r="S222" s="40"/>
      <c r="T222" s="40"/>
      <c r="U222" s="40"/>
      <c r="V222" s="40"/>
      <c r="W222" s="40"/>
      <c r="X222" s="40"/>
    </row>
    <row r="223" spans="1:24" ht="57" customHeight="1">
      <c r="A223" s="850" t="s">
        <v>487</v>
      </c>
      <c r="B223" s="850"/>
      <c r="C223" s="850"/>
      <c r="D223" s="850"/>
      <c r="E223" s="850"/>
      <c r="F223" s="850"/>
      <c r="G223" s="850"/>
      <c r="H223" s="850"/>
      <c r="I223" s="57"/>
      <c r="J223" s="40"/>
      <c r="K223" s="40"/>
      <c r="L223" s="40"/>
      <c r="M223" s="40"/>
      <c r="N223" s="40"/>
      <c r="O223" s="40"/>
      <c r="P223" s="40"/>
      <c r="Q223" s="40"/>
      <c r="R223" s="40"/>
      <c r="S223" s="40"/>
      <c r="T223" s="40"/>
      <c r="U223" s="40"/>
      <c r="V223" s="40"/>
      <c r="W223" s="40"/>
      <c r="X223" s="40"/>
    </row>
    <row r="224" spans="1:24" ht="42" customHeight="1" hidden="1" outlineLevel="1">
      <c r="A224" s="47" t="s">
        <v>487</v>
      </c>
      <c r="B224" s="48" t="s">
        <v>488</v>
      </c>
      <c r="C224" s="49"/>
      <c r="D224" s="41" t="s">
        <v>146</v>
      </c>
      <c r="E224" s="43" t="s">
        <v>489</v>
      </c>
      <c r="F224" s="50" t="s">
        <v>490</v>
      </c>
      <c r="G224" s="46" t="s">
        <v>491</v>
      </c>
      <c r="H224" s="44" t="s">
        <v>492</v>
      </c>
      <c r="I224" s="57"/>
      <c r="J224" s="40"/>
      <c r="K224" s="40"/>
      <c r="L224" s="40"/>
      <c r="M224" s="40"/>
      <c r="N224" s="40"/>
      <c r="O224" s="40"/>
      <c r="P224" s="40"/>
      <c r="Q224" s="40"/>
      <c r="R224" s="40"/>
      <c r="S224" s="40"/>
      <c r="T224" s="40"/>
      <c r="U224" s="40"/>
      <c r="V224" s="40"/>
      <c r="W224" s="40"/>
      <c r="X224" s="40"/>
    </row>
    <row r="225" spans="1:24" ht="44.25" customHeight="1" hidden="1" outlineLevel="1">
      <c r="A225" s="47" t="s">
        <v>487</v>
      </c>
      <c r="B225" s="48" t="s">
        <v>488</v>
      </c>
      <c r="C225" s="49"/>
      <c r="D225" s="41" t="s">
        <v>493</v>
      </c>
      <c r="E225" s="41" t="s">
        <v>494</v>
      </c>
      <c r="F225" s="50" t="s">
        <v>495</v>
      </c>
      <c r="G225" s="46" t="s">
        <v>496</v>
      </c>
      <c r="H225" s="44" t="s">
        <v>492</v>
      </c>
      <c r="I225" s="57"/>
      <c r="J225" s="40"/>
      <c r="K225" s="40"/>
      <c r="L225" s="40"/>
      <c r="M225" s="40"/>
      <c r="N225" s="40"/>
      <c r="O225" s="40"/>
      <c r="P225" s="40"/>
      <c r="Q225" s="40"/>
      <c r="R225" s="40"/>
      <c r="S225" s="40"/>
      <c r="T225" s="40"/>
      <c r="U225" s="40"/>
      <c r="V225" s="40"/>
      <c r="W225" s="40"/>
      <c r="X225" s="40"/>
    </row>
    <row r="226" spans="1:24" ht="49.5" customHeight="1" hidden="1" outlineLevel="1">
      <c r="A226" s="47" t="s">
        <v>487</v>
      </c>
      <c r="B226" s="48" t="s">
        <v>488</v>
      </c>
      <c r="C226" s="49"/>
      <c r="D226" s="41" t="s">
        <v>109</v>
      </c>
      <c r="E226" s="43" t="s">
        <v>497</v>
      </c>
      <c r="F226" s="50" t="s">
        <v>495</v>
      </c>
      <c r="G226" s="46" t="s">
        <v>498</v>
      </c>
      <c r="H226" s="44" t="s">
        <v>492</v>
      </c>
      <c r="I226" s="57"/>
      <c r="J226" s="40"/>
      <c r="K226" s="40"/>
      <c r="L226" s="40"/>
      <c r="M226" s="40"/>
      <c r="N226" s="40"/>
      <c r="O226" s="40"/>
      <c r="P226" s="40"/>
      <c r="Q226" s="40"/>
      <c r="R226" s="40"/>
      <c r="S226" s="40"/>
      <c r="T226" s="40"/>
      <c r="U226" s="40"/>
      <c r="V226" s="40"/>
      <c r="W226" s="40"/>
      <c r="X226" s="40"/>
    </row>
    <row r="227" spans="1:24" ht="23.25" customHeight="1" hidden="1" outlineLevel="1">
      <c r="A227" s="47" t="s">
        <v>487</v>
      </c>
      <c r="B227" s="48" t="s">
        <v>488</v>
      </c>
      <c r="C227" s="49"/>
      <c r="D227" s="41" t="s">
        <v>217</v>
      </c>
      <c r="E227" s="43" t="s">
        <v>499</v>
      </c>
      <c r="F227" s="50" t="s">
        <v>495</v>
      </c>
      <c r="G227" s="46" t="s">
        <v>500</v>
      </c>
      <c r="H227" s="44" t="s">
        <v>492</v>
      </c>
      <c r="I227" s="57"/>
      <c r="J227" s="40"/>
      <c r="K227" s="40"/>
      <c r="L227" s="40"/>
      <c r="M227" s="40"/>
      <c r="N227" s="40"/>
      <c r="O227" s="40"/>
      <c r="P227" s="40"/>
      <c r="Q227" s="40"/>
      <c r="R227" s="40"/>
      <c r="S227" s="40"/>
      <c r="T227" s="40"/>
      <c r="U227" s="40"/>
      <c r="V227" s="40"/>
      <c r="W227" s="40"/>
      <c r="X227" s="40"/>
    </row>
    <row r="228" spans="1:24" ht="23.25" customHeight="1" hidden="1" outlineLevel="1">
      <c r="A228" s="106"/>
      <c r="B228" s="107"/>
      <c r="C228" s="108"/>
      <c r="D228" s="109"/>
      <c r="E228" s="110"/>
      <c r="F228" s="111"/>
      <c r="G228" s="112"/>
      <c r="H228" s="110"/>
      <c r="I228" s="57"/>
      <c r="J228" s="40"/>
      <c r="K228" s="40"/>
      <c r="L228" s="40"/>
      <c r="M228" s="40"/>
      <c r="N228" s="40"/>
      <c r="O228" s="40"/>
      <c r="P228" s="40"/>
      <c r="Q228" s="40"/>
      <c r="R228" s="40"/>
      <c r="S228" s="40"/>
      <c r="T228" s="40"/>
      <c r="U228" s="40"/>
      <c r="V228" s="40"/>
      <c r="W228" s="40"/>
      <c r="X228" s="40"/>
    </row>
    <row r="229" spans="1:24" ht="23.25" customHeight="1" collapsed="1" thickBot="1">
      <c r="A229" s="40"/>
      <c r="B229" s="40"/>
      <c r="C229" s="40"/>
      <c r="D229" s="40"/>
      <c r="E229" s="40"/>
      <c r="F229" s="40"/>
      <c r="G229" s="40"/>
      <c r="H229" s="40"/>
      <c r="I229" s="57"/>
      <c r="J229" s="40"/>
      <c r="K229" s="40"/>
      <c r="L229" s="40"/>
      <c r="M229" s="40"/>
      <c r="N229" s="40"/>
      <c r="O229" s="40"/>
      <c r="P229" s="40"/>
      <c r="Q229" s="40"/>
      <c r="R229" s="40"/>
      <c r="S229" s="40"/>
      <c r="T229" s="40"/>
      <c r="U229" s="40"/>
      <c r="V229" s="40"/>
      <c r="W229" s="40"/>
      <c r="X229" s="40"/>
    </row>
    <row r="230" spans="1:24" ht="60" customHeight="1">
      <c r="A230" s="850" t="s">
        <v>1404</v>
      </c>
      <c r="B230" s="850"/>
      <c r="C230" s="850"/>
      <c r="D230" s="850"/>
      <c r="E230" s="850"/>
      <c r="F230" s="850"/>
      <c r="G230" s="850"/>
      <c r="H230" s="850"/>
      <c r="I230" s="57"/>
      <c r="J230" s="40"/>
      <c r="K230" s="40"/>
      <c r="L230" s="40"/>
      <c r="M230" s="40"/>
      <c r="N230" s="40"/>
      <c r="O230" s="40"/>
      <c r="P230" s="40"/>
      <c r="Q230" s="40"/>
      <c r="R230" s="40"/>
      <c r="S230" s="40"/>
      <c r="T230" s="40"/>
      <c r="U230" s="40"/>
      <c r="V230" s="40"/>
      <c r="W230" s="40"/>
      <c r="X230" s="40"/>
    </row>
    <row r="231" spans="1:24" ht="39.75" customHeight="1" hidden="1" outlineLevel="1">
      <c r="A231" s="106" t="s">
        <v>1404</v>
      </c>
      <c r="B231" s="107"/>
      <c r="C231" s="108"/>
      <c r="D231" s="109" t="s">
        <v>434</v>
      </c>
      <c r="E231" s="110" t="s">
        <v>1406</v>
      </c>
      <c r="F231" s="111" t="s">
        <v>742</v>
      </c>
      <c r="G231" s="112" t="s">
        <v>1405</v>
      </c>
      <c r="H231" s="110"/>
      <c r="I231" s="57"/>
      <c r="J231" s="40"/>
      <c r="K231" s="40"/>
      <c r="L231" s="40"/>
      <c r="M231" s="40"/>
      <c r="N231" s="40"/>
      <c r="O231" s="40"/>
      <c r="P231" s="40"/>
      <c r="Q231" s="40"/>
      <c r="R231" s="40"/>
      <c r="S231" s="40"/>
      <c r="T231" s="40"/>
      <c r="U231" s="40"/>
      <c r="V231" s="40"/>
      <c r="W231" s="40"/>
      <c r="X231" s="40"/>
    </row>
    <row r="232" spans="1:24" ht="39.75" customHeight="1" hidden="1" outlineLevel="1">
      <c r="A232" s="106" t="s">
        <v>1404</v>
      </c>
      <c r="B232" s="107" t="s">
        <v>1407</v>
      </c>
      <c r="C232" s="108"/>
      <c r="D232" s="109" t="s">
        <v>82</v>
      </c>
      <c r="E232" s="110" t="s">
        <v>1409</v>
      </c>
      <c r="F232" s="111" t="s">
        <v>1410</v>
      </c>
      <c r="G232" s="112" t="s">
        <v>1405</v>
      </c>
      <c r="H232" s="110"/>
      <c r="I232" s="57"/>
      <c r="J232" s="40"/>
      <c r="K232" s="40"/>
      <c r="L232" s="40"/>
      <c r="M232" s="40"/>
      <c r="N232" s="40"/>
      <c r="O232" s="40"/>
      <c r="P232" s="40"/>
      <c r="Q232" s="40"/>
      <c r="R232" s="40"/>
      <c r="S232" s="40"/>
      <c r="T232" s="40"/>
      <c r="U232" s="40"/>
      <c r="V232" s="40"/>
      <c r="W232" s="40"/>
      <c r="X232" s="40"/>
    </row>
    <row r="233" spans="1:24" ht="39.75" customHeight="1" hidden="1" outlineLevel="1">
      <c r="A233" s="106" t="s">
        <v>1404</v>
      </c>
      <c r="B233" s="107" t="s">
        <v>1408</v>
      </c>
      <c r="C233" s="108"/>
      <c r="D233" s="109" t="s">
        <v>82</v>
      </c>
      <c r="E233" s="110" t="s">
        <v>1409</v>
      </c>
      <c r="F233" s="111" t="s">
        <v>1411</v>
      </c>
      <c r="G233" s="112" t="s">
        <v>1405</v>
      </c>
      <c r="H233" s="110"/>
      <c r="I233" s="57"/>
      <c r="J233" s="40"/>
      <c r="K233" s="40"/>
      <c r="L233" s="40"/>
      <c r="M233" s="40"/>
      <c r="N233" s="40"/>
      <c r="O233" s="40"/>
      <c r="P233" s="40"/>
      <c r="Q233" s="40"/>
      <c r="R233" s="40"/>
      <c r="S233" s="40"/>
      <c r="T233" s="40"/>
      <c r="U233" s="40"/>
      <c r="V233" s="40"/>
      <c r="W233" s="40"/>
      <c r="X233" s="40"/>
    </row>
    <row r="234" spans="1:24" ht="39.75" customHeight="1" hidden="1" outlineLevel="1">
      <c r="A234" s="106" t="s">
        <v>1404</v>
      </c>
      <c r="B234" s="107"/>
      <c r="C234" s="108"/>
      <c r="D234" s="109" t="s">
        <v>109</v>
      </c>
      <c r="E234" s="110" t="s">
        <v>1413</v>
      </c>
      <c r="F234" s="111" t="s">
        <v>742</v>
      </c>
      <c r="G234" s="112" t="s">
        <v>1405</v>
      </c>
      <c r="H234" s="110"/>
      <c r="I234" s="57"/>
      <c r="J234" s="40"/>
      <c r="K234" s="40"/>
      <c r="L234" s="40"/>
      <c r="M234" s="40"/>
      <c r="N234" s="40"/>
      <c r="O234" s="40"/>
      <c r="P234" s="40"/>
      <c r="Q234" s="40"/>
      <c r="R234" s="40"/>
      <c r="S234" s="40"/>
      <c r="T234" s="40"/>
      <c r="U234" s="40"/>
      <c r="V234" s="40"/>
      <c r="W234" s="40"/>
      <c r="X234" s="40"/>
    </row>
    <row r="235" spans="1:24" ht="39.75" customHeight="1" hidden="1" outlineLevel="1">
      <c r="A235" s="106" t="s">
        <v>1404</v>
      </c>
      <c r="B235" s="107"/>
      <c r="C235" s="108"/>
      <c r="D235" s="109" t="s">
        <v>534</v>
      </c>
      <c r="E235" s="110" t="s">
        <v>1417</v>
      </c>
      <c r="F235" s="111" t="s">
        <v>742</v>
      </c>
      <c r="G235" s="112" t="s">
        <v>1405</v>
      </c>
      <c r="H235" s="110"/>
      <c r="I235" s="57"/>
      <c r="J235" s="40"/>
      <c r="K235" s="40"/>
      <c r="L235" s="40"/>
      <c r="M235" s="40"/>
      <c r="N235" s="40"/>
      <c r="O235" s="40"/>
      <c r="P235" s="40"/>
      <c r="Q235" s="40"/>
      <c r="R235" s="40"/>
      <c r="S235" s="40"/>
      <c r="T235" s="40"/>
      <c r="U235" s="40"/>
      <c r="V235" s="40"/>
      <c r="W235" s="40"/>
      <c r="X235" s="40"/>
    </row>
    <row r="236" spans="1:24" ht="39.75" customHeight="1" hidden="1" outlineLevel="1">
      <c r="A236" s="106" t="s">
        <v>1404</v>
      </c>
      <c r="B236" s="107"/>
      <c r="C236" s="108"/>
      <c r="D236" s="109" t="s">
        <v>1412</v>
      </c>
      <c r="E236" s="110" t="s">
        <v>1416</v>
      </c>
      <c r="F236" s="111" t="s">
        <v>742</v>
      </c>
      <c r="G236" s="112" t="s">
        <v>1405</v>
      </c>
      <c r="H236" s="110"/>
      <c r="I236" s="57"/>
      <c r="J236" s="40"/>
      <c r="K236" s="40"/>
      <c r="L236" s="40"/>
      <c r="M236" s="40"/>
      <c r="N236" s="40"/>
      <c r="O236" s="40"/>
      <c r="P236" s="40"/>
      <c r="Q236" s="40"/>
      <c r="R236" s="40"/>
      <c r="S236" s="40"/>
      <c r="T236" s="40"/>
      <c r="U236" s="40"/>
      <c r="V236" s="40"/>
      <c r="W236" s="40"/>
      <c r="X236" s="40"/>
    </row>
    <row r="237" spans="1:24" ht="39.75" customHeight="1" hidden="1" outlineLevel="1">
      <c r="A237" s="106" t="s">
        <v>1404</v>
      </c>
      <c r="B237" s="107"/>
      <c r="C237" s="108"/>
      <c r="D237" s="109" t="s">
        <v>117</v>
      </c>
      <c r="E237" s="110" t="s">
        <v>1420</v>
      </c>
      <c r="F237" s="111"/>
      <c r="G237" s="112" t="s">
        <v>1421</v>
      </c>
      <c r="H237" s="110"/>
      <c r="I237" s="57"/>
      <c r="J237" s="40"/>
      <c r="K237" s="40"/>
      <c r="L237" s="40"/>
      <c r="M237" s="40"/>
      <c r="N237" s="40"/>
      <c r="O237" s="40"/>
      <c r="P237" s="40"/>
      <c r="Q237" s="40"/>
      <c r="R237" s="40"/>
      <c r="S237" s="40"/>
      <c r="T237" s="40"/>
      <c r="U237" s="40"/>
      <c r="V237" s="40"/>
      <c r="W237" s="40"/>
      <c r="X237" s="40"/>
    </row>
    <row r="238" spans="1:24" ht="39.75" customHeight="1" hidden="1" outlineLevel="1">
      <c r="A238" s="106" t="s">
        <v>1404</v>
      </c>
      <c r="B238" s="107"/>
      <c r="C238" s="108"/>
      <c r="D238" s="109" t="s">
        <v>123</v>
      </c>
      <c r="E238" s="110" t="s">
        <v>1414</v>
      </c>
      <c r="F238" s="111" t="s">
        <v>742</v>
      </c>
      <c r="G238" s="112" t="s">
        <v>1405</v>
      </c>
      <c r="H238" s="110"/>
      <c r="I238" s="57"/>
      <c r="J238" s="40"/>
      <c r="K238" s="40"/>
      <c r="L238" s="40"/>
      <c r="M238" s="40"/>
      <c r="N238" s="40"/>
      <c r="O238" s="40"/>
      <c r="P238" s="40"/>
      <c r="Q238" s="40"/>
      <c r="R238" s="40"/>
      <c r="S238" s="40"/>
      <c r="T238" s="40"/>
      <c r="U238" s="40"/>
      <c r="V238" s="40"/>
      <c r="W238" s="40"/>
      <c r="X238" s="40"/>
    </row>
    <row r="239" spans="1:24" ht="39.75" customHeight="1" hidden="1" outlineLevel="1">
      <c r="A239" s="106" t="s">
        <v>1404</v>
      </c>
      <c r="B239" s="107"/>
      <c r="C239" s="108"/>
      <c r="D239" s="109" t="s">
        <v>175</v>
      </c>
      <c r="E239" s="110" t="s">
        <v>1415</v>
      </c>
      <c r="F239" s="111" t="s">
        <v>742</v>
      </c>
      <c r="G239" s="112" t="s">
        <v>1405</v>
      </c>
      <c r="H239" s="110"/>
      <c r="I239" s="57"/>
      <c r="J239" s="40"/>
      <c r="K239" s="40"/>
      <c r="L239" s="40"/>
      <c r="M239" s="40"/>
      <c r="N239" s="40"/>
      <c r="O239" s="40"/>
      <c r="P239" s="40"/>
      <c r="Q239" s="40"/>
      <c r="R239" s="40"/>
      <c r="S239" s="40"/>
      <c r="T239" s="40"/>
      <c r="U239" s="40"/>
      <c r="V239" s="40"/>
      <c r="W239" s="40"/>
      <c r="X239" s="40"/>
    </row>
    <row r="240" spans="1:24" ht="39.75" customHeight="1" hidden="1" outlineLevel="1">
      <c r="A240" s="106" t="s">
        <v>1404</v>
      </c>
      <c r="B240" s="107"/>
      <c r="C240" s="108"/>
      <c r="D240" s="109" t="s">
        <v>295</v>
      </c>
      <c r="E240" s="110" t="s">
        <v>1418</v>
      </c>
      <c r="F240" s="111" t="s">
        <v>1419</v>
      </c>
      <c r="G240" s="112" t="s">
        <v>1405</v>
      </c>
      <c r="H240" s="110"/>
      <c r="I240" s="57"/>
      <c r="J240" s="40"/>
      <c r="K240" s="40"/>
      <c r="L240" s="40"/>
      <c r="M240" s="40"/>
      <c r="N240" s="40"/>
      <c r="O240" s="40"/>
      <c r="P240" s="40"/>
      <c r="Q240" s="40"/>
      <c r="R240" s="40"/>
      <c r="S240" s="40"/>
      <c r="T240" s="40"/>
      <c r="U240" s="40"/>
      <c r="V240" s="40"/>
      <c r="W240" s="40"/>
      <c r="X240" s="40"/>
    </row>
    <row r="241" spans="1:24" ht="21" customHeight="1" collapsed="1" thickBot="1">
      <c r="A241" s="40"/>
      <c r="B241" s="40"/>
      <c r="C241" s="40"/>
      <c r="D241" s="40"/>
      <c r="E241" s="40"/>
      <c r="F241" s="40"/>
      <c r="G241" s="40"/>
      <c r="H241" s="40"/>
      <c r="I241" s="57"/>
      <c r="J241" s="40"/>
      <c r="K241" s="40"/>
      <c r="L241" s="40"/>
      <c r="M241" s="40"/>
      <c r="N241" s="40"/>
      <c r="O241" s="40"/>
      <c r="P241" s="40"/>
      <c r="Q241" s="40"/>
      <c r="R241" s="40"/>
      <c r="S241" s="40"/>
      <c r="T241" s="40"/>
      <c r="U241" s="40"/>
      <c r="V241" s="40"/>
      <c r="W241" s="40"/>
      <c r="X241" s="40"/>
    </row>
    <row r="242" spans="1:24" ht="59.25">
      <c r="A242" s="850" t="s">
        <v>501</v>
      </c>
      <c r="B242" s="850"/>
      <c r="C242" s="850"/>
      <c r="D242" s="850"/>
      <c r="E242" s="850"/>
      <c r="F242" s="850"/>
      <c r="G242" s="850"/>
      <c r="H242" s="850"/>
      <c r="I242" s="57"/>
      <c r="J242" s="40"/>
      <c r="K242" s="40"/>
      <c r="L242" s="40"/>
      <c r="M242" s="40"/>
      <c r="N242" s="40"/>
      <c r="O242" s="40"/>
      <c r="P242" s="40"/>
      <c r="Q242" s="40"/>
      <c r="R242" s="40"/>
      <c r="S242" s="40"/>
      <c r="T242" s="40"/>
      <c r="U242" s="40"/>
      <c r="V242" s="40"/>
      <c r="W242" s="40"/>
      <c r="X242" s="40"/>
    </row>
    <row r="243" spans="1:24" ht="45.75" customHeight="1" hidden="1" outlineLevel="1">
      <c r="A243" s="47" t="s">
        <v>501</v>
      </c>
      <c r="B243" s="48"/>
      <c r="C243" s="49"/>
      <c r="D243" s="41" t="s">
        <v>77</v>
      </c>
      <c r="E243" s="50" t="s">
        <v>502</v>
      </c>
      <c r="F243" s="50" t="s">
        <v>502</v>
      </c>
      <c r="G243" s="59" t="s">
        <v>503</v>
      </c>
      <c r="H243" s="44" t="s">
        <v>85</v>
      </c>
      <c r="I243" s="208" t="s">
        <v>504</v>
      </c>
      <c r="J243" s="61" t="s">
        <v>56</v>
      </c>
      <c r="K243" s="61"/>
      <c r="L243" s="40"/>
      <c r="M243" s="40"/>
      <c r="N243" s="40"/>
      <c r="O243" s="40"/>
      <c r="P243" s="40"/>
      <c r="Q243" s="40"/>
      <c r="R243" s="40"/>
      <c r="S243" s="40"/>
      <c r="T243" s="40"/>
      <c r="U243" s="40"/>
      <c r="V243" s="40"/>
      <c r="W243" s="40"/>
      <c r="X243" s="40"/>
    </row>
    <row r="244" spans="1:24" ht="45.75" customHeight="1" hidden="1" outlineLevel="1">
      <c r="A244" s="62" t="s">
        <v>501</v>
      </c>
      <c r="B244" s="63" t="s">
        <v>56</v>
      </c>
      <c r="C244" s="64" t="s">
        <v>505</v>
      </c>
      <c r="D244" s="65" t="s">
        <v>82</v>
      </c>
      <c r="E244" s="66" t="s">
        <v>506</v>
      </c>
      <c r="F244" s="64" t="s">
        <v>507</v>
      </c>
      <c r="G244" s="67" t="s">
        <v>508</v>
      </c>
      <c r="H244" s="68" t="s">
        <v>503</v>
      </c>
      <c r="I244" s="209" t="s">
        <v>509</v>
      </c>
      <c r="J244" s="61" t="s">
        <v>510</v>
      </c>
      <c r="K244" s="61"/>
      <c r="L244" s="40"/>
      <c r="M244" s="40"/>
      <c r="N244" s="40"/>
      <c r="O244" s="40"/>
      <c r="P244" s="40"/>
      <c r="Q244" s="40"/>
      <c r="R244" s="40"/>
      <c r="S244" s="40"/>
      <c r="T244" s="40"/>
      <c r="U244" s="40"/>
      <c r="V244" s="40"/>
      <c r="W244" s="40"/>
      <c r="X244" s="40"/>
    </row>
    <row r="245" spans="1:24" ht="46.5" customHeight="1" hidden="1" outlineLevel="1">
      <c r="A245" s="47" t="s">
        <v>501</v>
      </c>
      <c r="B245" s="48" t="s">
        <v>56</v>
      </c>
      <c r="C245" s="49" t="s">
        <v>511</v>
      </c>
      <c r="D245" s="41" t="s">
        <v>512</v>
      </c>
      <c r="E245" s="50" t="s">
        <v>1304</v>
      </c>
      <c r="F245" s="50" t="s">
        <v>1305</v>
      </c>
      <c r="G245" s="44" t="s">
        <v>503</v>
      </c>
      <c r="H245" s="44" t="s">
        <v>503</v>
      </c>
      <c r="I245" s="210" t="s">
        <v>513</v>
      </c>
      <c r="J245" s="61"/>
      <c r="K245" s="61"/>
      <c r="L245" s="40"/>
      <c r="M245" s="40"/>
      <c r="N245" s="40"/>
      <c r="O245" s="40"/>
      <c r="P245" s="40"/>
      <c r="Q245" s="40"/>
      <c r="R245" s="40"/>
      <c r="S245" s="40"/>
      <c r="T245" s="40"/>
      <c r="U245" s="40"/>
      <c r="V245" s="40"/>
      <c r="W245" s="40"/>
      <c r="X245" s="40"/>
    </row>
    <row r="246" spans="1:24" ht="46.5" customHeight="1" hidden="1" outlineLevel="1">
      <c r="A246" s="69" t="s">
        <v>501</v>
      </c>
      <c r="B246" s="70"/>
      <c r="C246" s="71"/>
      <c r="D246" s="72" t="s">
        <v>105</v>
      </c>
      <c r="E246" s="71" t="s">
        <v>514</v>
      </c>
      <c r="F246" s="71" t="s">
        <v>515</v>
      </c>
      <c r="G246" s="73" t="s">
        <v>503</v>
      </c>
      <c r="H246" s="73" t="s">
        <v>85</v>
      </c>
      <c r="I246" s="211" t="s">
        <v>516</v>
      </c>
      <c r="J246" s="61" t="s">
        <v>517</v>
      </c>
      <c r="K246" s="61" t="s">
        <v>518</v>
      </c>
      <c r="L246" s="40"/>
      <c r="M246" s="40"/>
      <c r="N246" s="40"/>
      <c r="O246" s="40"/>
      <c r="P246" s="40"/>
      <c r="Q246" s="40"/>
      <c r="R246" s="40"/>
      <c r="S246" s="40"/>
      <c r="T246" s="40"/>
      <c r="U246" s="40"/>
      <c r="V246" s="40"/>
      <c r="W246" s="40"/>
      <c r="X246" s="40"/>
    </row>
    <row r="247" spans="1:24" ht="46.5" customHeight="1" hidden="1" outlineLevel="1">
      <c r="A247" s="74" t="s">
        <v>501</v>
      </c>
      <c r="B247" s="75" t="s">
        <v>518</v>
      </c>
      <c r="C247" s="76"/>
      <c r="D247" s="77" t="s">
        <v>105</v>
      </c>
      <c r="E247" s="76" t="s">
        <v>519</v>
      </c>
      <c r="F247" s="76" t="s">
        <v>520</v>
      </c>
      <c r="G247" s="78" t="s">
        <v>503</v>
      </c>
      <c r="H247" s="78" t="s">
        <v>85</v>
      </c>
      <c r="I247" s="212" t="s">
        <v>521</v>
      </c>
      <c r="J247" s="61" t="s">
        <v>522</v>
      </c>
      <c r="K247" s="61"/>
      <c r="L247" s="40"/>
      <c r="M247" s="40"/>
      <c r="N247" s="40"/>
      <c r="O247" s="40"/>
      <c r="P247" s="40"/>
      <c r="Q247" s="40"/>
      <c r="R247" s="40"/>
      <c r="S247" s="40"/>
      <c r="T247" s="40"/>
      <c r="U247" s="40"/>
      <c r="V247" s="40"/>
      <c r="W247" s="40"/>
      <c r="X247" s="40"/>
    </row>
    <row r="248" spans="1:24" ht="46.5" customHeight="1" hidden="1" outlineLevel="1">
      <c r="A248" s="79" t="s">
        <v>501</v>
      </c>
      <c r="B248" s="80" t="s">
        <v>522</v>
      </c>
      <c r="C248" s="81"/>
      <c r="D248" s="82" t="s">
        <v>105</v>
      </c>
      <c r="E248" s="81" t="s">
        <v>523</v>
      </c>
      <c r="F248" s="81" t="s">
        <v>524</v>
      </c>
      <c r="G248" s="83" t="s">
        <v>503</v>
      </c>
      <c r="H248" s="83" t="s">
        <v>85</v>
      </c>
      <c r="I248" s="207" t="s">
        <v>77</v>
      </c>
      <c r="J248" s="40"/>
      <c r="K248" s="40"/>
      <c r="L248" s="40"/>
      <c r="M248" s="40"/>
      <c r="N248" s="40"/>
      <c r="O248" s="40"/>
      <c r="P248" s="40"/>
      <c r="Q248" s="40"/>
      <c r="R248" s="40"/>
      <c r="S248" s="40"/>
      <c r="T248" s="40"/>
      <c r="U248" s="40"/>
      <c r="V248" s="40"/>
      <c r="W248" s="40"/>
      <c r="X248" s="40"/>
    </row>
    <row r="249" spans="1:24" ht="46.5" customHeight="1" hidden="1" outlineLevel="1">
      <c r="A249" s="47" t="s">
        <v>501</v>
      </c>
      <c r="B249" s="48"/>
      <c r="C249" s="49"/>
      <c r="D249" s="41" t="s">
        <v>525</v>
      </c>
      <c r="E249" s="50" t="s">
        <v>526</v>
      </c>
      <c r="F249" s="50" t="s">
        <v>527</v>
      </c>
      <c r="G249" s="59" t="s">
        <v>503</v>
      </c>
      <c r="H249" s="44" t="s">
        <v>85</v>
      </c>
      <c r="I249" s="213" t="s">
        <v>82</v>
      </c>
      <c r="J249" s="40"/>
      <c r="K249" s="40"/>
      <c r="L249" s="40"/>
      <c r="M249" s="40"/>
      <c r="N249" s="40"/>
      <c r="O249" s="40"/>
      <c r="P249" s="40"/>
      <c r="Q249" s="40"/>
      <c r="R249" s="40"/>
      <c r="S249" s="40"/>
      <c r="T249" s="40"/>
      <c r="U249" s="40"/>
      <c r="V249" s="40"/>
      <c r="W249" s="40"/>
      <c r="X249" s="40"/>
    </row>
    <row r="250" spans="1:24" ht="46.5" customHeight="1" hidden="1" outlineLevel="1">
      <c r="A250" s="47" t="s">
        <v>501</v>
      </c>
      <c r="B250" s="48"/>
      <c r="C250" s="49"/>
      <c r="D250" s="41" t="s">
        <v>528</v>
      </c>
      <c r="E250" s="50" t="s">
        <v>529</v>
      </c>
      <c r="F250" s="50" t="s">
        <v>530</v>
      </c>
      <c r="G250" s="59" t="s">
        <v>503</v>
      </c>
      <c r="H250" s="44" t="s">
        <v>85</v>
      </c>
      <c r="I250" s="207" t="s">
        <v>512</v>
      </c>
      <c r="J250" s="40"/>
      <c r="K250" s="40"/>
      <c r="L250" s="40"/>
      <c r="M250" s="40"/>
      <c r="N250" s="40"/>
      <c r="O250" s="40"/>
      <c r="P250" s="40"/>
      <c r="Q250" s="40"/>
      <c r="R250" s="40"/>
      <c r="S250" s="40"/>
      <c r="T250" s="40"/>
      <c r="U250" s="40"/>
      <c r="V250" s="40"/>
      <c r="W250" s="40"/>
      <c r="X250" s="40"/>
    </row>
    <row r="251" spans="1:24" ht="67.5" hidden="1" outlineLevel="1">
      <c r="A251" s="69" t="s">
        <v>501</v>
      </c>
      <c r="B251" s="84"/>
      <c r="C251" s="71"/>
      <c r="D251" s="72" t="s">
        <v>234</v>
      </c>
      <c r="E251" s="85" t="s">
        <v>1295</v>
      </c>
      <c r="F251" s="71" t="s">
        <v>531</v>
      </c>
      <c r="G251" s="70" t="s">
        <v>532</v>
      </c>
      <c r="H251" s="73" t="s">
        <v>85</v>
      </c>
      <c r="I251" s="214" t="s">
        <v>105</v>
      </c>
      <c r="J251" s="40"/>
      <c r="K251" s="40"/>
      <c r="L251" s="40"/>
      <c r="M251" s="40"/>
      <c r="N251" s="40"/>
      <c r="O251" s="40"/>
      <c r="P251" s="40"/>
      <c r="Q251" s="40"/>
      <c r="R251" s="40"/>
      <c r="S251" s="40"/>
      <c r="T251" s="40"/>
      <c r="U251" s="40"/>
      <c r="V251" s="40"/>
      <c r="W251" s="40"/>
      <c r="X251" s="40"/>
    </row>
    <row r="252" spans="1:24" ht="101.25" hidden="1" outlineLevel="1">
      <c r="A252" s="79" t="s">
        <v>501</v>
      </c>
      <c r="B252" s="86"/>
      <c r="C252" s="81"/>
      <c r="D252" s="82" t="s">
        <v>533</v>
      </c>
      <c r="E252" s="87" t="s">
        <v>1296</v>
      </c>
      <c r="F252" s="81" t="s">
        <v>531</v>
      </c>
      <c r="G252" s="80" t="s">
        <v>503</v>
      </c>
      <c r="H252" s="83" t="s">
        <v>85</v>
      </c>
      <c r="I252" s="207" t="s">
        <v>525</v>
      </c>
      <c r="J252" s="40"/>
      <c r="K252" s="40"/>
      <c r="L252" s="40"/>
      <c r="M252" s="40"/>
      <c r="N252" s="40"/>
      <c r="O252" s="40"/>
      <c r="P252" s="40"/>
      <c r="Q252" s="40"/>
      <c r="R252" s="40"/>
      <c r="S252" s="40"/>
      <c r="T252" s="40"/>
      <c r="U252" s="40"/>
      <c r="V252" s="40"/>
      <c r="W252" s="40"/>
      <c r="X252" s="40"/>
    </row>
    <row r="253" spans="1:24" ht="46.5" hidden="1" outlineLevel="1">
      <c r="A253" s="47" t="s">
        <v>501</v>
      </c>
      <c r="B253" s="48"/>
      <c r="C253" s="49"/>
      <c r="D253" s="41" t="s">
        <v>1316</v>
      </c>
      <c r="E253" s="43" t="s">
        <v>1318</v>
      </c>
      <c r="F253" s="50" t="s">
        <v>1319</v>
      </c>
      <c r="G253" s="50" t="s">
        <v>1317</v>
      </c>
      <c r="H253" s="44"/>
      <c r="I253" s="207" t="s">
        <v>528</v>
      </c>
      <c r="J253" s="40"/>
      <c r="K253" s="40"/>
      <c r="L253" s="40"/>
      <c r="M253" s="40"/>
      <c r="N253" s="40"/>
      <c r="O253" s="40"/>
      <c r="P253" s="40"/>
      <c r="Q253" s="40"/>
      <c r="R253" s="40"/>
      <c r="S253" s="40"/>
      <c r="T253" s="40"/>
      <c r="U253" s="40"/>
      <c r="V253" s="40"/>
      <c r="W253" s="40"/>
      <c r="X253" s="40"/>
    </row>
    <row r="254" spans="1:24" ht="68.25" customHeight="1" hidden="1" outlineLevel="1">
      <c r="A254" s="47" t="s">
        <v>501</v>
      </c>
      <c r="B254" s="48"/>
      <c r="C254" s="49"/>
      <c r="D254" s="41" t="s">
        <v>534</v>
      </c>
      <c r="E254" s="43" t="s">
        <v>1315</v>
      </c>
      <c r="F254" s="50" t="s">
        <v>531</v>
      </c>
      <c r="G254" s="50" t="s">
        <v>1317</v>
      </c>
      <c r="H254" s="44" t="s">
        <v>85</v>
      </c>
      <c r="I254" s="214" t="s">
        <v>234</v>
      </c>
      <c r="J254" s="40"/>
      <c r="K254" s="40"/>
      <c r="L254" s="40"/>
      <c r="M254" s="40"/>
      <c r="N254" s="40"/>
      <c r="O254" s="40"/>
      <c r="P254" s="40"/>
      <c r="Q254" s="40"/>
      <c r="R254" s="40"/>
      <c r="S254" s="40"/>
      <c r="T254" s="40"/>
      <c r="U254" s="40"/>
      <c r="V254" s="40"/>
      <c r="W254" s="40"/>
      <c r="X254" s="40"/>
    </row>
    <row r="255" spans="1:24" ht="68.25" customHeight="1" hidden="1" outlineLevel="1">
      <c r="A255" s="47" t="s">
        <v>501</v>
      </c>
      <c r="B255" s="48"/>
      <c r="C255" s="49"/>
      <c r="D255" s="41" t="s">
        <v>1320</v>
      </c>
      <c r="E255" s="43" t="s">
        <v>1321</v>
      </c>
      <c r="F255" s="50" t="s">
        <v>531</v>
      </c>
      <c r="G255" s="50" t="s">
        <v>1317</v>
      </c>
      <c r="H255" s="44"/>
      <c r="I255" s="215" t="s">
        <v>533</v>
      </c>
      <c r="J255" s="40"/>
      <c r="K255" s="40"/>
      <c r="L255" s="40"/>
      <c r="M255" s="40"/>
      <c r="N255" s="40"/>
      <c r="O255" s="40"/>
      <c r="P255" s="40"/>
      <c r="Q255" s="40"/>
      <c r="R255" s="40"/>
      <c r="S255" s="40"/>
      <c r="T255" s="40"/>
      <c r="U255" s="40"/>
      <c r="V255" s="40"/>
      <c r="W255" s="40"/>
      <c r="X255" s="40"/>
    </row>
    <row r="256" spans="1:24" ht="63.75" hidden="1" outlineLevel="1">
      <c r="A256" s="47" t="s">
        <v>501</v>
      </c>
      <c r="B256" s="48"/>
      <c r="C256" s="49"/>
      <c r="D256" s="41" t="s">
        <v>535</v>
      </c>
      <c r="E256" s="43" t="s">
        <v>536</v>
      </c>
      <c r="F256" s="50" t="s">
        <v>537</v>
      </c>
      <c r="G256" s="59" t="s">
        <v>538</v>
      </c>
      <c r="H256" s="44" t="s">
        <v>85</v>
      </c>
      <c r="I256" s="41" t="s">
        <v>1316</v>
      </c>
      <c r="J256" s="40"/>
      <c r="K256" s="40"/>
      <c r="L256" s="40"/>
      <c r="M256" s="40"/>
      <c r="N256" s="40"/>
      <c r="O256" s="40"/>
      <c r="P256" s="40"/>
      <c r="Q256" s="40"/>
      <c r="R256" s="40"/>
      <c r="S256" s="40"/>
      <c r="T256" s="40"/>
      <c r="U256" s="40"/>
      <c r="V256" s="40"/>
      <c r="W256" s="40"/>
      <c r="X256" s="40"/>
    </row>
    <row r="257" spans="1:24" ht="57" customHeight="1" hidden="1" outlineLevel="1">
      <c r="A257" s="47" t="s">
        <v>501</v>
      </c>
      <c r="B257" s="48" t="s">
        <v>56</v>
      </c>
      <c r="C257" s="49" t="s">
        <v>511</v>
      </c>
      <c r="D257" s="41" t="s">
        <v>117</v>
      </c>
      <c r="E257" s="43" t="s">
        <v>1164</v>
      </c>
      <c r="F257" s="50" t="s">
        <v>1163</v>
      </c>
      <c r="G257" s="44"/>
      <c r="H257" s="44" t="s">
        <v>85</v>
      </c>
      <c r="I257" s="207" t="s">
        <v>535</v>
      </c>
      <c r="J257" s="40"/>
      <c r="K257" s="40"/>
      <c r="L257" s="40"/>
      <c r="M257" s="40"/>
      <c r="N257" s="40"/>
      <c r="O257" s="40"/>
      <c r="P257" s="40"/>
      <c r="Q257" s="40"/>
      <c r="R257" s="40"/>
      <c r="S257" s="40"/>
      <c r="T257" s="40"/>
      <c r="U257" s="40"/>
      <c r="V257" s="40"/>
      <c r="W257" s="40"/>
      <c r="X257" s="40"/>
    </row>
    <row r="258" spans="1:24" ht="57" customHeight="1" hidden="1" outlineLevel="1">
      <c r="A258" s="47" t="s">
        <v>501</v>
      </c>
      <c r="B258" s="48"/>
      <c r="C258" s="49"/>
      <c r="D258" s="41" t="s">
        <v>1243</v>
      </c>
      <c r="E258" s="43" t="s">
        <v>1244</v>
      </c>
      <c r="F258" s="50" t="s">
        <v>1245</v>
      </c>
      <c r="G258" s="44"/>
      <c r="H258" s="44"/>
      <c r="I258" s="41" t="s">
        <v>534</v>
      </c>
      <c r="J258" s="40"/>
      <c r="K258" s="40"/>
      <c r="L258" s="40"/>
      <c r="M258" s="40"/>
      <c r="N258" s="40"/>
      <c r="O258" s="40"/>
      <c r="P258" s="40"/>
      <c r="Q258" s="40"/>
      <c r="R258" s="40"/>
      <c r="S258" s="40"/>
      <c r="T258" s="40"/>
      <c r="U258" s="40"/>
      <c r="V258" s="40"/>
      <c r="W258" s="40"/>
      <c r="X258" s="40"/>
    </row>
    <row r="259" spans="1:24" ht="49.5" customHeight="1" hidden="1" outlineLevel="1">
      <c r="A259" s="74" t="s">
        <v>501</v>
      </c>
      <c r="B259" s="88"/>
      <c r="C259" s="76"/>
      <c r="D259" s="77" t="s">
        <v>539</v>
      </c>
      <c r="E259" s="89" t="s">
        <v>540</v>
      </c>
      <c r="F259" s="76" t="s">
        <v>531</v>
      </c>
      <c r="G259" s="78" t="s">
        <v>503</v>
      </c>
      <c r="H259" s="78" t="s">
        <v>85</v>
      </c>
      <c r="I259" s="41" t="s">
        <v>1320</v>
      </c>
      <c r="J259" s="40"/>
      <c r="K259" s="40"/>
      <c r="L259" s="40"/>
      <c r="M259" s="40"/>
      <c r="N259" s="40"/>
      <c r="O259" s="40"/>
      <c r="P259" s="40"/>
      <c r="Q259" s="40"/>
      <c r="R259" s="40"/>
      <c r="S259" s="40"/>
      <c r="T259" s="40"/>
      <c r="U259" s="40"/>
      <c r="V259" s="40"/>
      <c r="W259" s="40"/>
      <c r="X259" s="40"/>
    </row>
    <row r="260" spans="1:24" ht="49.5" customHeight="1" hidden="1" outlineLevel="1">
      <c r="A260" s="47" t="s">
        <v>501</v>
      </c>
      <c r="B260" s="48"/>
      <c r="C260" s="49" t="s">
        <v>511</v>
      </c>
      <c r="D260" s="41" t="s">
        <v>341</v>
      </c>
      <c r="E260" s="43" t="s">
        <v>541</v>
      </c>
      <c r="F260" s="50" t="s">
        <v>530</v>
      </c>
      <c r="G260" s="59" t="s">
        <v>503</v>
      </c>
      <c r="H260" s="44" t="s">
        <v>85</v>
      </c>
      <c r="I260" s="207" t="s">
        <v>117</v>
      </c>
      <c r="J260" s="40"/>
      <c r="K260" s="40"/>
      <c r="L260" s="40"/>
      <c r="M260" s="40"/>
      <c r="N260" s="40"/>
      <c r="O260" s="40"/>
      <c r="P260" s="40"/>
      <c r="Q260" s="40"/>
      <c r="R260" s="40"/>
      <c r="S260" s="40"/>
      <c r="T260" s="40"/>
      <c r="U260" s="40"/>
      <c r="V260" s="40"/>
      <c r="W260" s="40"/>
      <c r="X260" s="40"/>
    </row>
    <row r="261" spans="1:24" ht="38.25" customHeight="1" hidden="1" outlineLevel="1">
      <c r="A261" s="69" t="s">
        <v>501</v>
      </c>
      <c r="B261" s="84"/>
      <c r="C261" s="71"/>
      <c r="D261" s="72" t="s">
        <v>542</v>
      </c>
      <c r="E261" s="85" t="s">
        <v>543</v>
      </c>
      <c r="F261" s="71" t="s">
        <v>544</v>
      </c>
      <c r="G261" s="70" t="s">
        <v>532</v>
      </c>
      <c r="H261" s="73" t="s">
        <v>85</v>
      </c>
      <c r="I261" s="207" t="s">
        <v>1243</v>
      </c>
      <c r="J261" s="40"/>
      <c r="K261" s="40"/>
      <c r="L261" s="40"/>
      <c r="M261" s="40"/>
      <c r="N261" s="40"/>
      <c r="O261" s="40"/>
      <c r="P261" s="40"/>
      <c r="Q261" s="40"/>
      <c r="R261" s="40"/>
      <c r="S261" s="40"/>
      <c r="T261" s="40"/>
      <c r="U261" s="40"/>
      <c r="V261" s="40"/>
      <c r="W261" s="40"/>
      <c r="X261" s="40"/>
    </row>
    <row r="262" spans="1:24" ht="30.75" customHeight="1" hidden="1" outlineLevel="1">
      <c r="A262" s="74" t="s">
        <v>501</v>
      </c>
      <c r="B262" s="88"/>
      <c r="C262" s="76"/>
      <c r="D262" s="77" t="s">
        <v>545</v>
      </c>
      <c r="E262" s="89" t="s">
        <v>514</v>
      </c>
      <c r="F262" s="76" t="s">
        <v>546</v>
      </c>
      <c r="G262" s="75" t="s">
        <v>503</v>
      </c>
      <c r="H262" s="78" t="s">
        <v>85</v>
      </c>
      <c r="I262" s="216" t="s">
        <v>539</v>
      </c>
      <c r="J262" s="40"/>
      <c r="K262" s="40"/>
      <c r="L262" s="40"/>
      <c r="M262" s="40"/>
      <c r="N262" s="40"/>
      <c r="O262" s="40"/>
      <c r="P262" s="40"/>
      <c r="Q262" s="40"/>
      <c r="R262" s="40"/>
      <c r="S262" s="40"/>
      <c r="T262" s="40"/>
      <c r="U262" s="40"/>
      <c r="V262" s="40"/>
      <c r="W262" s="40"/>
      <c r="X262" s="40"/>
    </row>
    <row r="263" spans="1:24" ht="66" customHeight="1" hidden="1" outlineLevel="1">
      <c r="A263" s="90" t="s">
        <v>501</v>
      </c>
      <c r="B263" s="91" t="s">
        <v>56</v>
      </c>
      <c r="C263" s="92"/>
      <c r="D263" s="93" t="s">
        <v>547</v>
      </c>
      <c r="E263" s="94" t="s">
        <v>548</v>
      </c>
      <c r="F263" s="92" t="s">
        <v>544</v>
      </c>
      <c r="G263" s="95" t="s">
        <v>503</v>
      </c>
      <c r="H263" s="96" t="s">
        <v>85</v>
      </c>
      <c r="I263" s="207" t="s">
        <v>341</v>
      </c>
      <c r="J263" s="40"/>
      <c r="K263" s="40"/>
      <c r="L263" s="40"/>
      <c r="M263" s="40"/>
      <c r="N263" s="40"/>
      <c r="O263" s="40"/>
      <c r="P263" s="40"/>
      <c r="Q263" s="40"/>
      <c r="R263" s="40"/>
      <c r="S263" s="40"/>
      <c r="T263" s="40"/>
      <c r="U263" s="40"/>
      <c r="V263" s="40"/>
      <c r="W263" s="40"/>
      <c r="X263" s="40"/>
    </row>
    <row r="264" spans="1:24" ht="115.5" customHeight="1" hidden="1" outlineLevel="1">
      <c r="A264" s="90" t="s">
        <v>501</v>
      </c>
      <c r="B264" s="97" t="s">
        <v>56</v>
      </c>
      <c r="C264" s="92" t="s">
        <v>505</v>
      </c>
      <c r="D264" s="93" t="s">
        <v>549</v>
      </c>
      <c r="E264" s="95" t="s">
        <v>550</v>
      </c>
      <c r="F264" s="92" t="s">
        <v>551</v>
      </c>
      <c r="G264" s="95" t="s">
        <v>552</v>
      </c>
      <c r="H264" s="96" t="s">
        <v>503</v>
      </c>
      <c r="I264" s="214" t="s">
        <v>542</v>
      </c>
      <c r="J264" s="40"/>
      <c r="K264" s="40"/>
      <c r="L264" s="40"/>
      <c r="M264" s="40"/>
      <c r="N264" s="40"/>
      <c r="O264" s="40"/>
      <c r="P264" s="40"/>
      <c r="Q264" s="40"/>
      <c r="R264" s="40"/>
      <c r="S264" s="40"/>
      <c r="T264" s="40"/>
      <c r="U264" s="40"/>
      <c r="V264" s="40"/>
      <c r="W264" s="40"/>
      <c r="X264" s="40"/>
    </row>
    <row r="265" spans="1:24" ht="128.25" customHeight="1" hidden="1" outlineLevel="1">
      <c r="A265" s="69" t="s">
        <v>501</v>
      </c>
      <c r="B265" s="84"/>
      <c r="C265" s="71"/>
      <c r="D265" s="72" t="s">
        <v>133</v>
      </c>
      <c r="E265" s="71" t="s">
        <v>1301</v>
      </c>
      <c r="F265" s="71" t="s">
        <v>1303</v>
      </c>
      <c r="G265" s="71" t="s">
        <v>1298</v>
      </c>
      <c r="H265" s="73" t="s">
        <v>85</v>
      </c>
      <c r="I265" s="216" t="s">
        <v>545</v>
      </c>
      <c r="J265" s="40"/>
      <c r="K265" s="40"/>
      <c r="L265" s="40"/>
      <c r="M265" s="40"/>
      <c r="N265" s="40"/>
      <c r="O265" s="40"/>
      <c r="P265" s="40"/>
      <c r="Q265" s="40"/>
      <c r="R265" s="40"/>
      <c r="S265" s="40"/>
      <c r="T265" s="40"/>
      <c r="U265" s="40"/>
      <c r="V265" s="40"/>
      <c r="W265" s="40"/>
      <c r="X265" s="40"/>
    </row>
    <row r="266" spans="1:24" ht="103.5" customHeight="1" hidden="1" outlineLevel="1">
      <c r="A266" s="62" t="s">
        <v>501</v>
      </c>
      <c r="B266" s="63"/>
      <c r="C266" s="64"/>
      <c r="D266" s="65" t="s">
        <v>136</v>
      </c>
      <c r="E266" s="66" t="s">
        <v>1306</v>
      </c>
      <c r="F266" s="64" t="s">
        <v>1300</v>
      </c>
      <c r="G266" s="68" t="s">
        <v>1302</v>
      </c>
      <c r="H266" s="68" t="s">
        <v>85</v>
      </c>
      <c r="I266" s="217" t="s">
        <v>547</v>
      </c>
      <c r="J266" s="40"/>
      <c r="K266" s="40"/>
      <c r="L266" s="40"/>
      <c r="M266" s="40"/>
      <c r="N266" s="40"/>
      <c r="O266" s="40"/>
      <c r="P266" s="40"/>
      <c r="Q266" s="40"/>
      <c r="R266" s="40"/>
      <c r="S266" s="40"/>
      <c r="T266" s="40"/>
      <c r="U266" s="40"/>
      <c r="V266" s="40"/>
      <c r="W266" s="40"/>
      <c r="X266" s="40"/>
    </row>
    <row r="267" spans="1:24" ht="67.5" hidden="1" outlineLevel="1">
      <c r="A267" s="47" t="s">
        <v>501</v>
      </c>
      <c r="B267" s="48"/>
      <c r="C267" s="49"/>
      <c r="D267" s="41" t="s">
        <v>295</v>
      </c>
      <c r="E267" s="98" t="s">
        <v>553</v>
      </c>
      <c r="F267" s="99"/>
      <c r="G267" s="99" t="s">
        <v>532</v>
      </c>
      <c r="H267" s="44" t="s">
        <v>85</v>
      </c>
      <c r="I267" s="217" t="s">
        <v>549</v>
      </c>
      <c r="J267" s="40"/>
      <c r="K267" s="40"/>
      <c r="L267" s="40"/>
      <c r="M267" s="40"/>
      <c r="N267" s="40"/>
      <c r="O267" s="40"/>
      <c r="P267" s="40"/>
      <c r="Q267" s="40"/>
      <c r="R267" s="40"/>
      <c r="S267" s="40"/>
      <c r="T267" s="40"/>
      <c r="U267" s="40"/>
      <c r="V267" s="40"/>
      <c r="W267" s="40"/>
      <c r="X267" s="40"/>
    </row>
    <row r="268" spans="1:24" ht="67.5" hidden="1" outlineLevel="1">
      <c r="A268" s="47" t="s">
        <v>501</v>
      </c>
      <c r="B268" s="48" t="s">
        <v>1241</v>
      </c>
      <c r="C268" s="49"/>
      <c r="D268" s="41" t="s">
        <v>295</v>
      </c>
      <c r="E268" s="246" t="s">
        <v>1242</v>
      </c>
      <c r="F268" s="248" t="s">
        <v>1246</v>
      </c>
      <c r="G268" s="247"/>
      <c r="H268" s="44"/>
      <c r="I268" s="213" t="s">
        <v>136</v>
      </c>
      <c r="J268" s="40"/>
      <c r="K268" s="40"/>
      <c r="L268" s="40"/>
      <c r="M268" s="40"/>
      <c r="N268" s="40"/>
      <c r="O268" s="40"/>
      <c r="P268" s="40"/>
      <c r="Q268" s="40"/>
      <c r="R268" s="40"/>
      <c r="S268" s="40"/>
      <c r="T268" s="40"/>
      <c r="U268" s="40"/>
      <c r="V268" s="40"/>
      <c r="W268" s="40"/>
      <c r="X268" s="40"/>
    </row>
    <row r="269" spans="1:24" ht="63.75" customHeight="1" hidden="1" outlineLevel="1">
      <c r="A269" s="69" t="s">
        <v>501</v>
      </c>
      <c r="B269" s="84"/>
      <c r="C269" s="71" t="s">
        <v>511</v>
      </c>
      <c r="D269" s="72" t="s">
        <v>554</v>
      </c>
      <c r="E269" s="85" t="s">
        <v>555</v>
      </c>
      <c r="F269" s="71" t="s">
        <v>108</v>
      </c>
      <c r="G269" s="70" t="s">
        <v>532</v>
      </c>
      <c r="H269" s="73" t="s">
        <v>503</v>
      </c>
      <c r="I269" s="207" t="s">
        <v>295</v>
      </c>
      <c r="J269" s="40"/>
      <c r="K269" s="40"/>
      <c r="L269" s="40"/>
      <c r="M269" s="40"/>
      <c r="N269" s="40"/>
      <c r="O269" s="40"/>
      <c r="P269" s="40"/>
      <c r="Q269" s="40"/>
      <c r="R269" s="40"/>
      <c r="S269" s="40"/>
      <c r="T269" s="40"/>
      <c r="U269" s="40"/>
      <c r="V269" s="40"/>
      <c r="W269" s="40"/>
      <c r="X269" s="40"/>
    </row>
    <row r="270" spans="1:24" ht="135" hidden="1" outlineLevel="1">
      <c r="A270" s="90" t="s">
        <v>501</v>
      </c>
      <c r="B270" s="97" t="s">
        <v>56</v>
      </c>
      <c r="C270" s="92" t="s">
        <v>505</v>
      </c>
      <c r="D270" s="93" t="s">
        <v>556</v>
      </c>
      <c r="E270" s="94" t="s">
        <v>557</v>
      </c>
      <c r="F270" s="92" t="s">
        <v>558</v>
      </c>
      <c r="G270" s="95" t="s">
        <v>503</v>
      </c>
      <c r="H270" s="96" t="s">
        <v>503</v>
      </c>
      <c r="I270" s="214" t="s">
        <v>554</v>
      </c>
      <c r="J270" s="40"/>
      <c r="K270" s="40"/>
      <c r="L270" s="40"/>
      <c r="M270" s="40"/>
      <c r="N270" s="40"/>
      <c r="O270" s="40"/>
      <c r="P270" s="40"/>
      <c r="Q270" s="40"/>
      <c r="R270" s="40"/>
      <c r="S270" s="40"/>
      <c r="T270" s="40"/>
      <c r="U270" s="40"/>
      <c r="V270" s="40"/>
      <c r="W270" s="40"/>
      <c r="X270" s="40"/>
    </row>
    <row r="271" spans="1:24" ht="93" hidden="1" outlineLevel="1">
      <c r="A271" s="69" t="s">
        <v>501</v>
      </c>
      <c r="B271" s="84"/>
      <c r="C271" s="71" t="s">
        <v>511</v>
      </c>
      <c r="D271" s="72" t="s">
        <v>556</v>
      </c>
      <c r="E271" s="85" t="s">
        <v>1299</v>
      </c>
      <c r="F271" s="71" t="s">
        <v>559</v>
      </c>
      <c r="G271" s="70" t="s">
        <v>532</v>
      </c>
      <c r="H271" s="73" t="s">
        <v>503</v>
      </c>
      <c r="I271" s="217" t="s">
        <v>556</v>
      </c>
      <c r="J271" s="40"/>
      <c r="K271" s="40"/>
      <c r="L271" s="40"/>
      <c r="M271" s="40"/>
      <c r="N271" s="40"/>
      <c r="O271" s="40"/>
      <c r="P271" s="40"/>
      <c r="Q271" s="40"/>
      <c r="R271" s="40"/>
      <c r="S271" s="40"/>
      <c r="T271" s="40"/>
      <c r="U271" s="40"/>
      <c r="V271" s="40"/>
      <c r="W271" s="40"/>
      <c r="X271" s="40"/>
    </row>
    <row r="272" spans="1:24" ht="33" hidden="1" outlineLevel="1">
      <c r="A272" s="100"/>
      <c r="B272" s="101"/>
      <c r="C272" s="102"/>
      <c r="D272" s="103"/>
      <c r="E272" s="104"/>
      <c r="F272" s="102"/>
      <c r="G272" s="105"/>
      <c r="H272" s="104"/>
      <c r="J272" s="40"/>
      <c r="K272" s="40"/>
      <c r="L272" s="40"/>
      <c r="M272" s="40"/>
      <c r="N272" s="40"/>
      <c r="O272" s="40"/>
      <c r="P272" s="40"/>
      <c r="Q272" s="40"/>
      <c r="R272" s="40"/>
      <c r="S272" s="40"/>
      <c r="T272" s="40"/>
      <c r="U272" s="40"/>
      <c r="V272" s="40"/>
      <c r="W272" s="40"/>
      <c r="X272" s="40"/>
    </row>
    <row r="273" spans="1:24" ht="16.5" customHeight="1" collapsed="1" thickBot="1">
      <c r="A273" s="40"/>
      <c r="B273" s="40"/>
      <c r="C273" s="40"/>
      <c r="D273" s="40"/>
      <c r="E273" s="40"/>
      <c r="F273" s="40"/>
      <c r="G273" s="40"/>
      <c r="H273" s="40"/>
      <c r="J273" s="40"/>
      <c r="K273" s="40"/>
      <c r="L273" s="40"/>
      <c r="M273" s="40"/>
      <c r="N273" s="40"/>
      <c r="O273" s="40"/>
      <c r="P273" s="40"/>
      <c r="Q273" s="40"/>
      <c r="R273" s="40"/>
      <c r="S273" s="40"/>
      <c r="T273" s="40"/>
      <c r="U273" s="40"/>
      <c r="V273" s="40"/>
      <c r="W273" s="40"/>
      <c r="X273" s="40"/>
    </row>
    <row r="274" spans="1:24" ht="61.5" customHeight="1">
      <c r="A274" s="850" t="s">
        <v>560</v>
      </c>
      <c r="B274" s="850"/>
      <c r="C274" s="850"/>
      <c r="D274" s="850"/>
      <c r="E274" s="850"/>
      <c r="F274" s="850"/>
      <c r="G274" s="850"/>
      <c r="H274" s="850"/>
      <c r="J274" s="40"/>
      <c r="K274" s="40"/>
      <c r="L274" s="40"/>
      <c r="M274" s="40"/>
      <c r="N274" s="40"/>
      <c r="O274" s="40"/>
      <c r="P274" s="40"/>
      <c r="Q274" s="40"/>
      <c r="R274" s="40"/>
      <c r="S274" s="40"/>
      <c r="T274" s="40"/>
      <c r="U274" s="40"/>
      <c r="V274" s="40"/>
      <c r="W274" s="40"/>
      <c r="X274" s="40"/>
    </row>
    <row r="275" spans="1:24" ht="46.5" customHeight="1" hidden="1" outlineLevel="1">
      <c r="A275" s="47" t="s">
        <v>561</v>
      </c>
      <c r="B275" s="48"/>
      <c r="C275" s="49"/>
      <c r="D275" s="41" t="s">
        <v>434</v>
      </c>
      <c r="E275" s="50" t="s">
        <v>562</v>
      </c>
      <c r="F275" s="50" t="s">
        <v>171</v>
      </c>
      <c r="G275" s="59" t="s">
        <v>563</v>
      </c>
      <c r="H275" s="44"/>
      <c r="I275" s="57"/>
      <c r="J275" s="40"/>
      <c r="K275" s="40"/>
      <c r="L275" s="40"/>
      <c r="M275" s="40"/>
      <c r="N275" s="40"/>
      <c r="O275" s="40"/>
      <c r="P275" s="40"/>
      <c r="Q275" s="40"/>
      <c r="R275" s="40"/>
      <c r="S275" s="40"/>
      <c r="T275" s="40"/>
      <c r="U275" s="40"/>
      <c r="V275" s="40"/>
      <c r="W275" s="40"/>
      <c r="X275" s="40"/>
    </row>
    <row r="276" spans="1:24" ht="39" customHeight="1" hidden="1" outlineLevel="1">
      <c r="A276" s="47" t="s">
        <v>561</v>
      </c>
      <c r="B276" s="48"/>
      <c r="C276" s="49"/>
      <c r="D276" s="41" t="s">
        <v>82</v>
      </c>
      <c r="E276" s="50" t="s">
        <v>564</v>
      </c>
      <c r="F276" s="50" t="s">
        <v>565</v>
      </c>
      <c r="G276" s="59" t="s">
        <v>563</v>
      </c>
      <c r="H276" s="44"/>
      <c r="I276" s="57"/>
      <c r="J276" s="40"/>
      <c r="K276" s="40"/>
      <c r="L276" s="40"/>
      <c r="M276" s="40"/>
      <c r="N276" s="40"/>
      <c r="O276" s="40"/>
      <c r="P276" s="40"/>
      <c r="Q276" s="40"/>
      <c r="R276" s="40"/>
      <c r="S276" s="40"/>
      <c r="T276" s="40"/>
      <c r="U276" s="40"/>
      <c r="V276" s="40"/>
      <c r="W276" s="40"/>
      <c r="X276" s="40"/>
    </row>
    <row r="277" spans="1:24" ht="44.25" customHeight="1" hidden="1" outlineLevel="1">
      <c r="A277" s="47" t="s">
        <v>561</v>
      </c>
      <c r="B277" s="48"/>
      <c r="C277" s="49"/>
      <c r="D277" s="41" t="s">
        <v>566</v>
      </c>
      <c r="E277" s="50" t="s">
        <v>567</v>
      </c>
      <c r="F277" s="50" t="s">
        <v>171</v>
      </c>
      <c r="G277" s="59" t="s">
        <v>563</v>
      </c>
      <c r="H277" s="44"/>
      <c r="I277" s="57"/>
      <c r="J277" s="40"/>
      <c r="K277" s="40"/>
      <c r="L277" s="40"/>
      <c r="M277" s="40"/>
      <c r="N277" s="40"/>
      <c r="O277" s="40"/>
      <c r="P277" s="40"/>
      <c r="Q277" s="40"/>
      <c r="R277" s="40"/>
      <c r="S277" s="40"/>
      <c r="T277" s="40"/>
      <c r="U277" s="40"/>
      <c r="V277" s="40"/>
      <c r="W277" s="40"/>
      <c r="X277" s="40"/>
    </row>
    <row r="278" spans="1:24" ht="46.5" customHeight="1" hidden="1" outlineLevel="1">
      <c r="A278" s="47" t="s">
        <v>561</v>
      </c>
      <c r="B278" s="48"/>
      <c r="C278" s="49"/>
      <c r="D278" s="41" t="s">
        <v>109</v>
      </c>
      <c r="E278" s="50" t="s">
        <v>568</v>
      </c>
      <c r="F278" s="50" t="s">
        <v>171</v>
      </c>
      <c r="G278" s="59" t="s">
        <v>563</v>
      </c>
      <c r="H278" s="44"/>
      <c r="I278" s="57"/>
      <c r="J278" s="40"/>
      <c r="K278" s="40"/>
      <c r="L278" s="40"/>
      <c r="M278" s="40"/>
      <c r="N278" s="40"/>
      <c r="O278" s="40"/>
      <c r="P278" s="40"/>
      <c r="Q278" s="40"/>
      <c r="R278" s="40"/>
      <c r="S278" s="40"/>
      <c r="T278" s="40"/>
      <c r="U278" s="40"/>
      <c r="V278" s="40"/>
      <c r="W278" s="40"/>
      <c r="X278" s="40"/>
    </row>
    <row r="279" spans="1:24" ht="42.75" customHeight="1" hidden="1" outlineLevel="1">
      <c r="A279" s="47" t="s">
        <v>561</v>
      </c>
      <c r="B279" s="48"/>
      <c r="C279" s="49"/>
      <c r="D279" s="41" t="s">
        <v>117</v>
      </c>
      <c r="E279" s="43" t="s">
        <v>569</v>
      </c>
      <c r="F279" s="50"/>
      <c r="G279" s="59" t="s">
        <v>563</v>
      </c>
      <c r="H279" s="44"/>
      <c r="I279" s="57"/>
      <c r="J279" s="40"/>
      <c r="K279" s="40"/>
      <c r="L279" s="40"/>
      <c r="M279" s="40"/>
      <c r="N279" s="40"/>
      <c r="O279" s="40"/>
      <c r="P279" s="40"/>
      <c r="Q279" s="40"/>
      <c r="R279" s="40"/>
      <c r="S279" s="40"/>
      <c r="T279" s="40"/>
      <c r="U279" s="40"/>
      <c r="V279" s="40"/>
      <c r="W279" s="40"/>
      <c r="X279" s="40"/>
    </row>
    <row r="280" spans="1:24" ht="21.75" customHeight="1" collapsed="1" thickBot="1">
      <c r="A280" s="106"/>
      <c r="B280" s="107"/>
      <c r="C280" s="108"/>
      <c r="D280" s="109"/>
      <c r="E280" s="110"/>
      <c r="F280" s="111"/>
      <c r="G280" s="112"/>
      <c r="H280" s="110"/>
      <c r="I280" s="57"/>
      <c r="J280" s="40"/>
      <c r="K280" s="40"/>
      <c r="L280" s="40"/>
      <c r="M280" s="40"/>
      <c r="N280" s="40"/>
      <c r="O280" s="40"/>
      <c r="P280" s="40"/>
      <c r="Q280" s="40"/>
      <c r="R280" s="40"/>
      <c r="S280" s="40"/>
      <c r="T280" s="40"/>
      <c r="U280" s="40"/>
      <c r="V280" s="40"/>
      <c r="W280" s="40"/>
      <c r="X280" s="40"/>
    </row>
    <row r="281" spans="1:24" ht="61.5" customHeight="1">
      <c r="A281" s="850" t="s">
        <v>570</v>
      </c>
      <c r="B281" s="850"/>
      <c r="C281" s="850"/>
      <c r="D281" s="850"/>
      <c r="E281" s="850"/>
      <c r="F281" s="850"/>
      <c r="G281" s="850"/>
      <c r="H281" s="850"/>
      <c r="I281" s="57"/>
      <c r="J281" s="40"/>
      <c r="K281" s="40"/>
      <c r="L281" s="40"/>
      <c r="M281" s="40"/>
      <c r="N281" s="40"/>
      <c r="O281" s="40"/>
      <c r="P281" s="40"/>
      <c r="Q281" s="40"/>
      <c r="R281" s="40"/>
      <c r="S281" s="40"/>
      <c r="T281" s="40"/>
      <c r="U281" s="40"/>
      <c r="V281" s="40"/>
      <c r="W281" s="40"/>
      <c r="X281" s="40"/>
    </row>
    <row r="282" spans="1:24" ht="33" customHeight="1" hidden="1" outlineLevel="1">
      <c r="A282" s="47" t="s">
        <v>570</v>
      </c>
      <c r="B282" s="48"/>
      <c r="C282" s="49"/>
      <c r="D282" s="41" t="s">
        <v>82</v>
      </c>
      <c r="E282" s="43" t="s">
        <v>571</v>
      </c>
      <c r="F282" s="50" t="s">
        <v>572</v>
      </c>
      <c r="G282" s="59" t="s">
        <v>573</v>
      </c>
      <c r="H282" s="44" t="s">
        <v>85</v>
      </c>
      <c r="I282" s="57"/>
      <c r="J282" s="40"/>
      <c r="K282" s="40"/>
      <c r="L282" s="40"/>
      <c r="M282" s="40"/>
      <c r="N282" s="40"/>
      <c r="O282" s="40"/>
      <c r="P282" s="40"/>
      <c r="Q282" s="40"/>
      <c r="R282" s="40"/>
      <c r="S282" s="40"/>
      <c r="T282" s="40"/>
      <c r="U282" s="40"/>
      <c r="V282" s="40"/>
      <c r="W282" s="40"/>
      <c r="X282" s="40"/>
    </row>
    <row r="283" spans="1:24" ht="33" customHeight="1" hidden="1" outlineLevel="1">
      <c r="A283" s="47" t="s">
        <v>570</v>
      </c>
      <c r="B283" s="48"/>
      <c r="C283" s="49"/>
      <c r="D283" s="41" t="s">
        <v>574</v>
      </c>
      <c r="E283" s="43" t="s">
        <v>575</v>
      </c>
      <c r="F283" s="50" t="s">
        <v>572</v>
      </c>
      <c r="G283" s="59" t="s">
        <v>573</v>
      </c>
      <c r="H283" s="44" t="s">
        <v>85</v>
      </c>
      <c r="I283" s="57"/>
      <c r="J283" s="40"/>
      <c r="K283" s="40"/>
      <c r="L283" s="40"/>
      <c r="M283" s="40"/>
      <c r="N283" s="40"/>
      <c r="O283" s="40"/>
      <c r="P283" s="40"/>
      <c r="Q283" s="40"/>
      <c r="R283" s="40"/>
      <c r="S283" s="40"/>
      <c r="T283" s="40"/>
      <c r="U283" s="40"/>
      <c r="V283" s="40"/>
      <c r="W283" s="40"/>
      <c r="X283" s="40"/>
    </row>
    <row r="284" spans="1:24" ht="33" customHeight="1" hidden="1" outlineLevel="1">
      <c r="A284" s="47" t="s">
        <v>570</v>
      </c>
      <c r="B284" s="48"/>
      <c r="C284" s="49"/>
      <c r="D284" s="41" t="s">
        <v>576</v>
      </c>
      <c r="E284" s="43" t="s">
        <v>577</v>
      </c>
      <c r="F284" s="50"/>
      <c r="G284" s="59" t="s">
        <v>573</v>
      </c>
      <c r="H284" s="44" t="s">
        <v>85</v>
      </c>
      <c r="I284" s="57"/>
      <c r="J284" s="40"/>
      <c r="K284" s="40"/>
      <c r="L284" s="40"/>
      <c r="M284" s="40"/>
      <c r="N284" s="40"/>
      <c r="O284" s="40"/>
      <c r="P284" s="40"/>
      <c r="Q284" s="40"/>
      <c r="R284" s="40"/>
      <c r="S284" s="40"/>
      <c r="T284" s="40"/>
      <c r="U284" s="40"/>
      <c r="V284" s="40"/>
      <c r="W284" s="40"/>
      <c r="X284" s="40"/>
    </row>
    <row r="285" spans="1:24" ht="33" customHeight="1" hidden="1" outlineLevel="1">
      <c r="A285" s="47" t="s">
        <v>570</v>
      </c>
      <c r="B285" s="48"/>
      <c r="C285" s="49"/>
      <c r="D285" s="41" t="s">
        <v>234</v>
      </c>
      <c r="E285" s="43" t="s">
        <v>578</v>
      </c>
      <c r="F285" s="50" t="s">
        <v>572</v>
      </c>
      <c r="G285" s="59" t="s">
        <v>573</v>
      </c>
      <c r="H285" s="44" t="s">
        <v>85</v>
      </c>
      <c r="I285" s="57"/>
      <c r="J285" s="40"/>
      <c r="K285" s="40"/>
      <c r="L285" s="40"/>
      <c r="M285" s="40"/>
      <c r="N285" s="40"/>
      <c r="O285" s="40"/>
      <c r="P285" s="40"/>
      <c r="Q285" s="40"/>
      <c r="R285" s="40"/>
      <c r="S285" s="40"/>
      <c r="T285" s="40"/>
      <c r="U285" s="40"/>
      <c r="V285" s="40"/>
      <c r="W285" s="40"/>
      <c r="X285" s="40"/>
    </row>
    <row r="286" spans="1:24" ht="33" customHeight="1" hidden="1" outlineLevel="1">
      <c r="A286" s="47" t="s">
        <v>570</v>
      </c>
      <c r="B286" s="48"/>
      <c r="C286" s="49"/>
      <c r="D286" s="41" t="s">
        <v>117</v>
      </c>
      <c r="E286" s="43" t="s">
        <v>579</v>
      </c>
      <c r="F286" s="50"/>
      <c r="G286" s="59" t="s">
        <v>573</v>
      </c>
      <c r="H286" s="44" t="s">
        <v>85</v>
      </c>
      <c r="I286" s="57"/>
      <c r="J286" s="40"/>
      <c r="K286" s="40"/>
      <c r="L286" s="40"/>
      <c r="M286" s="40"/>
      <c r="N286" s="40"/>
      <c r="O286" s="40"/>
      <c r="P286" s="40"/>
      <c r="Q286" s="40"/>
      <c r="R286" s="40"/>
      <c r="S286" s="40"/>
      <c r="T286" s="40"/>
      <c r="U286" s="40"/>
      <c r="V286" s="40"/>
      <c r="W286" s="40"/>
      <c r="X286" s="40"/>
    </row>
    <row r="287" spans="1:24" ht="33" customHeight="1" hidden="1" outlineLevel="1">
      <c r="A287" s="38" t="s">
        <v>580</v>
      </c>
      <c r="B287" s="39"/>
      <c r="C287" s="40"/>
      <c r="D287" s="41" t="s">
        <v>581</v>
      </c>
      <c r="E287" s="43" t="s">
        <v>582</v>
      </c>
      <c r="F287" s="50" t="s">
        <v>583</v>
      </c>
      <c r="G287" s="59"/>
      <c r="H287" s="44" t="s">
        <v>85</v>
      </c>
      <c r="I287" s="57"/>
      <c r="J287" s="40"/>
      <c r="K287" s="40"/>
      <c r="L287" s="40"/>
      <c r="M287" s="40"/>
      <c r="N287" s="40"/>
      <c r="O287" s="40"/>
      <c r="P287" s="40"/>
      <c r="Q287" s="40"/>
      <c r="R287" s="40"/>
      <c r="S287" s="40"/>
      <c r="T287" s="40"/>
      <c r="U287" s="40"/>
      <c r="V287" s="40"/>
      <c r="W287" s="40"/>
      <c r="X287" s="40"/>
    </row>
    <row r="288" spans="1:24" ht="33" customHeight="1" hidden="1" outlineLevel="1">
      <c r="A288" s="47" t="s">
        <v>570</v>
      </c>
      <c r="B288" s="48"/>
      <c r="C288" s="49"/>
      <c r="D288" s="41" t="s">
        <v>123</v>
      </c>
      <c r="E288" s="43" t="s">
        <v>584</v>
      </c>
      <c r="F288" s="50" t="s">
        <v>572</v>
      </c>
      <c r="G288" s="59" t="s">
        <v>573</v>
      </c>
      <c r="H288" s="44" t="s">
        <v>85</v>
      </c>
      <c r="I288" s="57"/>
      <c r="J288" s="40"/>
      <c r="K288" s="40"/>
      <c r="L288" s="40"/>
      <c r="M288" s="40"/>
      <c r="N288" s="40"/>
      <c r="O288" s="40"/>
      <c r="P288" s="40"/>
      <c r="Q288" s="40"/>
      <c r="R288" s="40"/>
      <c r="S288" s="40"/>
      <c r="T288" s="40"/>
      <c r="U288" s="40"/>
      <c r="V288" s="40"/>
      <c r="W288" s="40"/>
      <c r="X288" s="40"/>
    </row>
    <row r="289" spans="1:24" ht="33" customHeight="1" hidden="1" outlineLevel="1">
      <c r="A289" s="47" t="s">
        <v>570</v>
      </c>
      <c r="B289" s="48"/>
      <c r="C289" s="49"/>
      <c r="D289" s="41" t="s">
        <v>585</v>
      </c>
      <c r="E289" s="43" t="s">
        <v>586</v>
      </c>
      <c r="F289" s="50" t="s">
        <v>572</v>
      </c>
      <c r="G289" s="59" t="s">
        <v>573</v>
      </c>
      <c r="H289" s="44" t="s">
        <v>85</v>
      </c>
      <c r="I289" s="57"/>
      <c r="J289" s="40"/>
      <c r="K289" s="40"/>
      <c r="L289" s="40"/>
      <c r="M289" s="40"/>
      <c r="N289" s="40"/>
      <c r="O289" s="40"/>
      <c r="P289" s="40"/>
      <c r="Q289" s="40"/>
      <c r="R289" s="40"/>
      <c r="S289" s="40"/>
      <c r="T289" s="40"/>
      <c r="U289" s="40"/>
      <c r="V289" s="40"/>
      <c r="W289" s="40"/>
      <c r="X289" s="40"/>
    </row>
    <row r="290" spans="1:24" ht="33" customHeight="1" hidden="1" outlineLevel="1">
      <c r="A290" s="47" t="s">
        <v>570</v>
      </c>
      <c r="B290" s="48"/>
      <c r="C290" s="49"/>
      <c r="D290" s="41" t="s">
        <v>175</v>
      </c>
      <c r="E290" s="43" t="s">
        <v>587</v>
      </c>
      <c r="F290" s="50" t="s">
        <v>572</v>
      </c>
      <c r="G290" s="59" t="s">
        <v>573</v>
      </c>
      <c r="H290" s="44" t="s">
        <v>85</v>
      </c>
      <c r="I290" s="57"/>
      <c r="J290" s="40"/>
      <c r="K290" s="40"/>
      <c r="L290" s="40"/>
      <c r="M290" s="40"/>
      <c r="N290" s="40"/>
      <c r="O290" s="40"/>
      <c r="P290" s="40"/>
      <c r="Q290" s="40"/>
      <c r="R290" s="40"/>
      <c r="S290" s="40"/>
      <c r="T290" s="40"/>
      <c r="U290" s="40"/>
      <c r="V290" s="40"/>
      <c r="W290" s="40"/>
      <c r="X290" s="40"/>
    </row>
    <row r="291" spans="1:24" ht="16.5" customHeight="1" collapsed="1" thickBot="1">
      <c r="A291" s="40"/>
      <c r="B291" s="40"/>
      <c r="C291" s="40"/>
      <c r="D291" s="40"/>
      <c r="E291" s="40"/>
      <c r="F291" s="40"/>
      <c r="G291" s="40"/>
      <c r="H291" s="40"/>
      <c r="I291" s="57"/>
      <c r="J291" s="40"/>
      <c r="K291" s="40"/>
      <c r="L291" s="40"/>
      <c r="M291" s="40"/>
      <c r="N291" s="40"/>
      <c r="O291" s="40"/>
      <c r="P291" s="40"/>
      <c r="Q291" s="40"/>
      <c r="R291" s="40"/>
      <c r="S291" s="40"/>
      <c r="T291" s="40"/>
      <c r="U291" s="40"/>
      <c r="V291" s="40"/>
      <c r="W291" s="40"/>
      <c r="X291" s="40"/>
    </row>
    <row r="292" spans="1:24" ht="62.25" customHeight="1">
      <c r="A292" s="850" t="s">
        <v>588</v>
      </c>
      <c r="B292" s="850"/>
      <c r="C292" s="850"/>
      <c r="D292" s="850"/>
      <c r="E292" s="850"/>
      <c r="F292" s="850"/>
      <c r="G292" s="850"/>
      <c r="H292" s="850"/>
      <c r="I292" s="57"/>
      <c r="J292" s="40"/>
      <c r="K292" s="40"/>
      <c r="L292" s="40"/>
      <c r="M292" s="40"/>
      <c r="N292" s="40"/>
      <c r="O292" s="40"/>
      <c r="P292" s="40"/>
      <c r="Q292" s="40"/>
      <c r="R292" s="40"/>
      <c r="S292" s="40"/>
      <c r="T292" s="40"/>
      <c r="U292" s="40"/>
      <c r="V292" s="40"/>
      <c r="W292" s="40"/>
      <c r="X292" s="40"/>
    </row>
    <row r="293" spans="1:24" ht="62.25" customHeight="1" hidden="1" outlineLevel="1">
      <c r="A293" s="47" t="s">
        <v>589</v>
      </c>
      <c r="B293" s="48"/>
      <c r="C293" s="49"/>
      <c r="D293" s="41" t="s">
        <v>1149</v>
      </c>
      <c r="E293" s="43"/>
      <c r="F293" s="50"/>
      <c r="G293" s="46" t="s">
        <v>1148</v>
      </c>
      <c r="H293" s="44"/>
      <c r="I293" s="57"/>
      <c r="J293" s="40"/>
      <c r="K293" s="40"/>
      <c r="L293" s="40"/>
      <c r="M293" s="40"/>
      <c r="N293" s="40"/>
      <c r="O293" s="40"/>
      <c r="P293" s="40"/>
      <c r="Q293" s="40"/>
      <c r="R293" s="40"/>
      <c r="S293" s="40"/>
      <c r="T293" s="40"/>
      <c r="U293" s="40"/>
      <c r="V293" s="40"/>
      <c r="W293" s="40"/>
      <c r="X293" s="40"/>
    </row>
    <row r="294" spans="1:24" ht="74.25" customHeight="1" hidden="1" outlineLevel="1">
      <c r="A294" s="47" t="s">
        <v>589</v>
      </c>
      <c r="B294" s="48"/>
      <c r="C294" s="49"/>
      <c r="D294" s="41" t="s">
        <v>281</v>
      </c>
      <c r="E294" s="43" t="s">
        <v>590</v>
      </c>
      <c r="F294" s="50" t="s">
        <v>591</v>
      </c>
      <c r="G294" s="46" t="s">
        <v>592</v>
      </c>
      <c r="H294" s="44" t="s">
        <v>593</v>
      </c>
      <c r="I294" s="57"/>
      <c r="J294" s="40"/>
      <c r="K294" s="40"/>
      <c r="L294" s="40"/>
      <c r="M294" s="40"/>
      <c r="N294" s="40"/>
      <c r="O294" s="40"/>
      <c r="P294" s="40"/>
      <c r="Q294" s="40"/>
      <c r="R294" s="40"/>
      <c r="S294" s="40"/>
      <c r="T294" s="40"/>
      <c r="U294" s="40"/>
      <c r="V294" s="40"/>
      <c r="W294" s="40"/>
      <c r="X294" s="40"/>
    </row>
    <row r="295" spans="1:24" ht="74.25" customHeight="1" hidden="1" outlineLevel="1">
      <c r="A295" s="47" t="s">
        <v>589</v>
      </c>
      <c r="B295" s="48"/>
      <c r="C295" s="49"/>
      <c r="D295" s="41" t="s">
        <v>459</v>
      </c>
      <c r="E295" s="43" t="s">
        <v>594</v>
      </c>
      <c r="F295" s="50" t="s">
        <v>595</v>
      </c>
      <c r="G295" s="46" t="s">
        <v>592</v>
      </c>
      <c r="H295" s="44" t="s">
        <v>593</v>
      </c>
      <c r="I295" s="57"/>
      <c r="J295" s="40"/>
      <c r="K295" s="40"/>
      <c r="L295" s="40"/>
      <c r="M295" s="40"/>
      <c r="N295" s="40"/>
      <c r="O295" s="40"/>
      <c r="P295" s="40"/>
      <c r="Q295" s="40"/>
      <c r="R295" s="40"/>
      <c r="S295" s="40"/>
      <c r="T295" s="40"/>
      <c r="U295" s="40"/>
      <c r="V295" s="40"/>
      <c r="W295" s="40"/>
      <c r="X295" s="40"/>
    </row>
    <row r="296" spans="1:24" ht="65.25" customHeight="1" hidden="1" outlineLevel="1">
      <c r="A296" s="47" t="s">
        <v>589</v>
      </c>
      <c r="B296" s="48"/>
      <c r="C296" s="49"/>
      <c r="D296" s="41" t="s">
        <v>226</v>
      </c>
      <c r="E296" s="43" t="s">
        <v>596</v>
      </c>
      <c r="F296" s="50" t="s">
        <v>597</v>
      </c>
      <c r="G296" s="46" t="s">
        <v>592</v>
      </c>
      <c r="H296" s="44" t="s">
        <v>593</v>
      </c>
      <c r="I296" s="57"/>
      <c r="J296" s="40"/>
      <c r="K296" s="40"/>
      <c r="L296" s="40"/>
      <c r="M296" s="40"/>
      <c r="N296" s="40"/>
      <c r="O296" s="40"/>
      <c r="P296" s="40"/>
      <c r="Q296" s="40"/>
      <c r="R296" s="40"/>
      <c r="S296" s="40"/>
      <c r="T296" s="40"/>
      <c r="U296" s="40"/>
      <c r="V296" s="40"/>
      <c r="W296" s="40"/>
      <c r="X296" s="40"/>
    </row>
    <row r="297" spans="1:24" ht="68.25" customHeight="1" hidden="1" outlineLevel="1">
      <c r="A297" s="47" t="s">
        <v>589</v>
      </c>
      <c r="B297" s="48"/>
      <c r="C297" s="49"/>
      <c r="D297" s="41" t="s">
        <v>109</v>
      </c>
      <c r="E297" s="50" t="s">
        <v>598</v>
      </c>
      <c r="F297" s="50" t="s">
        <v>595</v>
      </c>
      <c r="G297" s="46" t="s">
        <v>592</v>
      </c>
      <c r="H297" s="44" t="s">
        <v>593</v>
      </c>
      <c r="I297" s="57"/>
      <c r="J297" s="40"/>
      <c r="K297" s="40"/>
      <c r="L297" s="40"/>
      <c r="M297" s="40"/>
      <c r="N297" s="40"/>
      <c r="O297" s="40"/>
      <c r="P297" s="40"/>
      <c r="Q297" s="40"/>
      <c r="R297" s="40"/>
      <c r="S297" s="40"/>
      <c r="T297" s="40"/>
      <c r="U297" s="40"/>
      <c r="V297" s="40"/>
      <c r="W297" s="40"/>
      <c r="X297" s="40"/>
    </row>
    <row r="298" spans="1:24" ht="56.25" customHeight="1" hidden="1" outlineLevel="1">
      <c r="A298" s="47" t="s">
        <v>589</v>
      </c>
      <c r="B298" s="48"/>
      <c r="C298" s="49"/>
      <c r="D298" s="41" t="s">
        <v>599</v>
      </c>
      <c r="E298" s="43" t="s">
        <v>600</v>
      </c>
      <c r="F298" s="50" t="s">
        <v>88</v>
      </c>
      <c r="G298" s="46" t="s">
        <v>592</v>
      </c>
      <c r="H298" s="44" t="s">
        <v>593</v>
      </c>
      <c r="I298" s="57"/>
      <c r="J298" s="40"/>
      <c r="K298" s="40"/>
      <c r="L298" s="40"/>
      <c r="M298" s="40"/>
      <c r="N298" s="40"/>
      <c r="O298" s="40"/>
      <c r="P298" s="40"/>
      <c r="Q298" s="40"/>
      <c r="R298" s="40"/>
      <c r="S298" s="40"/>
      <c r="T298" s="40"/>
      <c r="U298" s="40"/>
      <c r="V298" s="40"/>
      <c r="W298" s="40"/>
      <c r="X298" s="40"/>
    </row>
    <row r="299" spans="1:24" ht="47.25" customHeight="1" hidden="1" outlineLevel="1">
      <c r="A299" s="47" t="s">
        <v>589</v>
      </c>
      <c r="B299" s="48"/>
      <c r="C299" s="49"/>
      <c r="D299" s="41" t="s">
        <v>117</v>
      </c>
      <c r="E299" s="43" t="s">
        <v>601</v>
      </c>
      <c r="F299" s="50"/>
      <c r="G299" s="46" t="s">
        <v>592</v>
      </c>
      <c r="H299" s="44" t="s">
        <v>593</v>
      </c>
      <c r="I299" s="57"/>
      <c r="J299" s="40"/>
      <c r="K299" s="40"/>
      <c r="L299" s="40"/>
      <c r="M299" s="40"/>
      <c r="N299" s="40"/>
      <c r="O299" s="40"/>
      <c r="P299" s="40"/>
      <c r="Q299" s="40"/>
      <c r="R299" s="40"/>
      <c r="S299" s="40"/>
      <c r="T299" s="40"/>
      <c r="U299" s="40"/>
      <c r="V299" s="40"/>
      <c r="W299" s="40"/>
      <c r="X299" s="40"/>
    </row>
    <row r="300" spans="1:24" ht="32.25" customHeight="1" hidden="1" outlineLevel="1">
      <c r="A300" s="47" t="s">
        <v>589</v>
      </c>
      <c r="B300" s="48"/>
      <c r="C300" s="49"/>
      <c r="D300" s="41" t="s">
        <v>146</v>
      </c>
      <c r="E300" s="43" t="s">
        <v>602</v>
      </c>
      <c r="F300" s="50" t="s">
        <v>595</v>
      </c>
      <c r="G300" s="46" t="s">
        <v>592</v>
      </c>
      <c r="H300" s="44" t="s">
        <v>593</v>
      </c>
      <c r="I300" s="57"/>
      <c r="J300" s="40"/>
      <c r="K300" s="40"/>
      <c r="L300" s="40"/>
      <c r="M300" s="40"/>
      <c r="N300" s="40"/>
      <c r="O300" s="40"/>
      <c r="P300" s="40"/>
      <c r="Q300" s="40"/>
      <c r="R300" s="40"/>
      <c r="S300" s="40"/>
      <c r="T300" s="40"/>
      <c r="U300" s="40"/>
      <c r="V300" s="40"/>
      <c r="W300" s="40"/>
      <c r="X300" s="40"/>
    </row>
    <row r="301" spans="1:24" ht="38.25" customHeight="1" hidden="1" outlineLevel="1">
      <c r="A301" s="47" t="s">
        <v>589</v>
      </c>
      <c r="B301" s="48"/>
      <c r="C301" s="49"/>
      <c r="D301" s="41" t="s">
        <v>603</v>
      </c>
      <c r="E301" s="43" t="s">
        <v>604</v>
      </c>
      <c r="F301" s="50" t="s">
        <v>595</v>
      </c>
      <c r="G301" s="46" t="s">
        <v>592</v>
      </c>
      <c r="H301" s="44" t="s">
        <v>593</v>
      </c>
      <c r="I301" s="57"/>
      <c r="J301" s="40"/>
      <c r="K301" s="40"/>
      <c r="L301" s="40"/>
      <c r="M301" s="40"/>
      <c r="N301" s="40"/>
      <c r="O301" s="40"/>
      <c r="P301" s="40"/>
      <c r="Q301" s="40"/>
      <c r="R301" s="40"/>
      <c r="S301" s="40"/>
      <c r="T301" s="40"/>
      <c r="U301" s="40"/>
      <c r="V301" s="40"/>
      <c r="W301" s="40"/>
      <c r="X301" s="40"/>
    </row>
    <row r="302" spans="1:24" ht="35.25" customHeight="1" hidden="1" outlineLevel="1">
      <c r="A302" s="47" t="s">
        <v>589</v>
      </c>
      <c r="B302" s="48"/>
      <c r="C302" s="49"/>
      <c r="D302" s="41" t="s">
        <v>549</v>
      </c>
      <c r="E302" s="43" t="s">
        <v>605</v>
      </c>
      <c r="F302" s="50" t="s">
        <v>606</v>
      </c>
      <c r="G302" s="46" t="s">
        <v>592</v>
      </c>
      <c r="H302" s="44" t="s">
        <v>593</v>
      </c>
      <c r="I302" s="57"/>
      <c r="J302" s="40"/>
      <c r="K302" s="40"/>
      <c r="L302" s="40"/>
      <c r="M302" s="40"/>
      <c r="N302" s="40"/>
      <c r="O302" s="40"/>
      <c r="P302" s="40"/>
      <c r="Q302" s="40"/>
      <c r="R302" s="40"/>
      <c r="S302" s="40"/>
      <c r="T302" s="40"/>
      <c r="U302" s="40"/>
      <c r="V302" s="40"/>
      <c r="W302" s="40"/>
      <c r="X302" s="40"/>
    </row>
    <row r="303" spans="1:24" ht="70.5" customHeight="1" hidden="1" outlineLevel="1">
      <c r="A303" s="47" t="s">
        <v>589</v>
      </c>
      <c r="B303" s="48"/>
      <c r="C303" s="49"/>
      <c r="D303" s="41" t="s">
        <v>607</v>
      </c>
      <c r="E303" s="50" t="s">
        <v>608</v>
      </c>
      <c r="F303" s="50" t="s">
        <v>609</v>
      </c>
      <c r="G303" s="46" t="s">
        <v>592</v>
      </c>
      <c r="H303" s="44" t="s">
        <v>593</v>
      </c>
      <c r="I303" s="57"/>
      <c r="J303" s="40"/>
      <c r="K303" s="40"/>
      <c r="L303" s="40"/>
      <c r="M303" s="40"/>
      <c r="N303" s="40"/>
      <c r="O303" s="40"/>
      <c r="P303" s="40"/>
      <c r="Q303" s="40"/>
      <c r="R303" s="40"/>
      <c r="S303" s="40"/>
      <c r="T303" s="40"/>
      <c r="U303" s="40"/>
      <c r="V303" s="40"/>
      <c r="W303" s="40"/>
      <c r="X303" s="40"/>
    </row>
    <row r="304" spans="1:24" ht="61.5" customHeight="1" hidden="1" outlineLevel="1">
      <c r="A304" s="47" t="s">
        <v>589</v>
      </c>
      <c r="B304" s="48"/>
      <c r="C304" s="49"/>
      <c r="D304" s="41" t="s">
        <v>610</v>
      </c>
      <c r="E304" s="43" t="s">
        <v>611</v>
      </c>
      <c r="F304" s="50" t="s">
        <v>612</v>
      </c>
      <c r="G304" s="46" t="s">
        <v>592</v>
      </c>
      <c r="H304" s="44" t="s">
        <v>593</v>
      </c>
      <c r="I304" s="57"/>
      <c r="J304" s="40"/>
      <c r="K304" s="40"/>
      <c r="L304" s="40"/>
      <c r="M304" s="40"/>
      <c r="N304" s="40"/>
      <c r="O304" s="40"/>
      <c r="P304" s="40"/>
      <c r="Q304" s="40"/>
      <c r="R304" s="40"/>
      <c r="S304" s="40"/>
      <c r="T304" s="40"/>
      <c r="U304" s="40"/>
      <c r="V304" s="40"/>
      <c r="W304" s="40"/>
      <c r="X304" s="40"/>
    </row>
    <row r="305" spans="1:24" ht="33.75" collapsed="1" thickBot="1">
      <c r="A305" s="40"/>
      <c r="B305" s="40"/>
      <c r="C305" s="40"/>
      <c r="D305" s="40"/>
      <c r="E305" s="40"/>
      <c r="F305" s="40"/>
      <c r="G305" s="40"/>
      <c r="H305" s="40"/>
      <c r="I305" s="57"/>
      <c r="J305" s="40"/>
      <c r="K305" s="40"/>
      <c r="L305" s="40"/>
      <c r="M305" s="40"/>
      <c r="N305" s="40"/>
      <c r="O305" s="40"/>
      <c r="P305" s="40"/>
      <c r="Q305" s="40"/>
      <c r="R305" s="40"/>
      <c r="S305" s="40"/>
      <c r="T305" s="40"/>
      <c r="U305" s="40"/>
      <c r="V305" s="40"/>
      <c r="W305" s="40"/>
      <c r="X305" s="40"/>
    </row>
    <row r="306" spans="1:24" ht="59.25">
      <c r="A306" s="850" t="s">
        <v>613</v>
      </c>
      <c r="B306" s="850"/>
      <c r="C306" s="850"/>
      <c r="D306" s="850"/>
      <c r="E306" s="850"/>
      <c r="F306" s="850"/>
      <c r="G306" s="850"/>
      <c r="H306" s="850"/>
      <c r="I306" s="57"/>
      <c r="J306" s="40"/>
      <c r="K306" s="40"/>
      <c r="L306" s="40"/>
      <c r="M306" s="40"/>
      <c r="N306" s="40"/>
      <c r="O306" s="40"/>
      <c r="P306" s="40"/>
      <c r="Q306" s="40"/>
      <c r="R306" s="40"/>
      <c r="S306" s="40"/>
      <c r="T306" s="40"/>
      <c r="U306" s="40"/>
      <c r="V306" s="40"/>
      <c r="W306" s="40"/>
      <c r="X306" s="40"/>
    </row>
    <row r="307" spans="1:24" ht="44.25" customHeight="1" hidden="1" outlineLevel="1">
      <c r="A307" s="47" t="s">
        <v>614</v>
      </c>
      <c r="B307" s="48"/>
      <c r="C307" s="49"/>
      <c r="D307" s="41" t="s">
        <v>77</v>
      </c>
      <c r="E307" s="50" t="s">
        <v>615</v>
      </c>
      <c r="F307" s="50" t="s">
        <v>616</v>
      </c>
      <c r="G307" s="59" t="s">
        <v>617</v>
      </c>
      <c r="H307" s="44" t="s">
        <v>85</v>
      </c>
      <c r="I307" s="57"/>
      <c r="J307" s="40"/>
      <c r="K307" s="40"/>
      <c r="L307" s="40"/>
      <c r="M307" s="40"/>
      <c r="N307" s="40"/>
      <c r="O307" s="40"/>
      <c r="P307" s="40"/>
      <c r="Q307" s="40"/>
      <c r="R307" s="40"/>
      <c r="S307" s="40"/>
      <c r="T307" s="40"/>
      <c r="U307" s="40"/>
      <c r="V307" s="40"/>
      <c r="W307" s="40"/>
      <c r="X307" s="40"/>
    </row>
    <row r="308" spans="1:24" ht="69.75" hidden="1" outlineLevel="1">
      <c r="A308" s="47" t="s">
        <v>614</v>
      </c>
      <c r="B308" s="48"/>
      <c r="C308" s="49"/>
      <c r="D308" s="41" t="s">
        <v>618</v>
      </c>
      <c r="E308" s="50" t="s">
        <v>619</v>
      </c>
      <c r="F308" s="50" t="s">
        <v>620</v>
      </c>
      <c r="G308" s="44" t="s">
        <v>621</v>
      </c>
      <c r="H308" s="44" t="s">
        <v>85</v>
      </c>
      <c r="I308" s="57"/>
      <c r="J308" s="40"/>
      <c r="K308" s="40"/>
      <c r="L308" s="40"/>
      <c r="M308" s="40"/>
      <c r="N308" s="40"/>
      <c r="O308" s="40"/>
      <c r="P308" s="40"/>
      <c r="Q308" s="40"/>
      <c r="R308" s="40"/>
      <c r="S308" s="40"/>
      <c r="T308" s="40"/>
      <c r="U308" s="40"/>
      <c r="V308" s="40"/>
      <c r="W308" s="40"/>
      <c r="X308" s="40"/>
    </row>
    <row r="309" spans="1:24" ht="69.75" hidden="1" outlineLevel="1">
      <c r="A309" s="47" t="s">
        <v>614</v>
      </c>
      <c r="B309" s="48"/>
      <c r="C309" s="49"/>
      <c r="D309" s="41" t="s">
        <v>109</v>
      </c>
      <c r="E309" s="50" t="s">
        <v>622</v>
      </c>
      <c r="F309" s="50" t="s">
        <v>620</v>
      </c>
      <c r="G309" s="44" t="s">
        <v>621</v>
      </c>
      <c r="H309" s="44" t="s">
        <v>85</v>
      </c>
      <c r="I309" s="57"/>
      <c r="J309" s="40"/>
      <c r="K309" s="40"/>
      <c r="L309" s="40"/>
      <c r="M309" s="40"/>
      <c r="N309" s="40"/>
      <c r="O309" s="40"/>
      <c r="P309" s="40"/>
      <c r="Q309" s="40"/>
      <c r="R309" s="40"/>
      <c r="S309" s="40"/>
      <c r="T309" s="40"/>
      <c r="U309" s="40"/>
      <c r="V309" s="40"/>
      <c r="W309" s="40"/>
      <c r="X309" s="40"/>
    </row>
    <row r="310" spans="1:24" ht="69.75" hidden="1" outlineLevel="1">
      <c r="A310" s="47" t="s">
        <v>614</v>
      </c>
      <c r="B310" s="48"/>
      <c r="C310" s="49"/>
      <c r="D310" s="41" t="s">
        <v>123</v>
      </c>
      <c r="E310" s="43" t="s">
        <v>623</v>
      </c>
      <c r="F310" s="50" t="s">
        <v>378</v>
      </c>
      <c r="G310" s="44" t="s">
        <v>621</v>
      </c>
      <c r="H310" s="44" t="s">
        <v>85</v>
      </c>
      <c r="I310" s="57"/>
      <c r="J310" s="40"/>
      <c r="K310" s="40"/>
      <c r="L310" s="40"/>
      <c r="M310" s="40"/>
      <c r="N310" s="40"/>
      <c r="O310" s="40"/>
      <c r="P310" s="40"/>
      <c r="Q310" s="40"/>
      <c r="R310" s="40"/>
      <c r="S310" s="40"/>
      <c r="T310" s="40"/>
      <c r="U310" s="40"/>
      <c r="V310" s="40"/>
      <c r="W310" s="40"/>
      <c r="X310" s="40"/>
    </row>
    <row r="311" spans="1:24" ht="69.75" hidden="1" outlineLevel="1">
      <c r="A311" s="47" t="s">
        <v>614</v>
      </c>
      <c r="B311" s="48"/>
      <c r="C311" s="49"/>
      <c r="D311" s="41" t="s">
        <v>175</v>
      </c>
      <c r="E311" s="46" t="s">
        <v>624</v>
      </c>
      <c r="F311" s="50" t="s">
        <v>620</v>
      </c>
      <c r="G311" s="44" t="s">
        <v>621</v>
      </c>
      <c r="H311" s="44" t="s">
        <v>85</v>
      </c>
      <c r="I311" s="57"/>
      <c r="J311" s="40"/>
      <c r="K311" s="40"/>
      <c r="L311" s="40"/>
      <c r="M311" s="40"/>
      <c r="N311" s="40"/>
      <c r="O311" s="40"/>
      <c r="P311" s="40"/>
      <c r="Q311" s="40"/>
      <c r="R311" s="40"/>
      <c r="S311" s="40"/>
      <c r="T311" s="40"/>
      <c r="U311" s="40"/>
      <c r="V311" s="40"/>
      <c r="W311" s="40"/>
      <c r="X311" s="40"/>
    </row>
    <row r="312" spans="1:24" ht="69.75" hidden="1" outlineLevel="1">
      <c r="A312" s="47" t="s">
        <v>614</v>
      </c>
      <c r="B312" s="48"/>
      <c r="C312" s="49"/>
      <c r="D312" s="41" t="s">
        <v>625</v>
      </c>
      <c r="E312" s="50" t="s">
        <v>626</v>
      </c>
      <c r="F312" s="50" t="s">
        <v>98</v>
      </c>
      <c r="G312" s="44" t="s">
        <v>621</v>
      </c>
      <c r="H312" s="44" t="s">
        <v>85</v>
      </c>
      <c r="I312" s="57"/>
      <c r="J312" s="40"/>
      <c r="K312" s="40"/>
      <c r="L312" s="40"/>
      <c r="M312" s="40"/>
      <c r="N312" s="40"/>
      <c r="O312" s="40"/>
      <c r="P312" s="40"/>
      <c r="Q312" s="40"/>
      <c r="R312" s="40"/>
      <c r="S312" s="40"/>
      <c r="T312" s="40"/>
      <c r="U312" s="40"/>
      <c r="V312" s="40"/>
      <c r="W312" s="40"/>
      <c r="X312" s="40"/>
    </row>
    <row r="313" spans="1:24" ht="82.5" customHeight="1" hidden="1" outlineLevel="1">
      <c r="A313" s="47" t="s">
        <v>614</v>
      </c>
      <c r="B313" s="48"/>
      <c r="C313" s="49"/>
      <c r="D313" s="41" t="s">
        <v>627</v>
      </c>
      <c r="E313" s="50" t="s">
        <v>628</v>
      </c>
      <c r="F313" s="50" t="s">
        <v>108</v>
      </c>
      <c r="G313" s="44" t="s">
        <v>621</v>
      </c>
      <c r="H313" s="44" t="s">
        <v>85</v>
      </c>
      <c r="I313" s="57"/>
      <c r="J313" s="40"/>
      <c r="K313" s="40"/>
      <c r="L313" s="40"/>
      <c r="M313" s="40"/>
      <c r="N313" s="40"/>
      <c r="O313" s="40"/>
      <c r="P313" s="40"/>
      <c r="Q313" s="40"/>
      <c r="R313" s="40"/>
      <c r="S313" s="40"/>
      <c r="T313" s="40"/>
      <c r="U313" s="40"/>
      <c r="V313" s="40"/>
      <c r="W313" s="40"/>
      <c r="X313" s="40"/>
    </row>
    <row r="314" spans="1:24" ht="67.5" customHeight="1" hidden="1" outlineLevel="1">
      <c r="A314" s="47" t="s">
        <v>614</v>
      </c>
      <c r="B314" s="48"/>
      <c r="C314" s="49"/>
      <c r="D314" s="41" t="s">
        <v>148</v>
      </c>
      <c r="E314" s="43" t="s">
        <v>629</v>
      </c>
      <c r="F314" s="50" t="s">
        <v>378</v>
      </c>
      <c r="G314" s="44" t="s">
        <v>621</v>
      </c>
      <c r="H314" s="44" t="s">
        <v>85</v>
      </c>
      <c r="I314" s="57"/>
      <c r="J314" s="40"/>
      <c r="K314" s="40"/>
      <c r="L314" s="40"/>
      <c r="M314" s="40"/>
      <c r="N314" s="40"/>
      <c r="O314" s="40"/>
      <c r="P314" s="40"/>
      <c r="Q314" s="40"/>
      <c r="R314" s="40"/>
      <c r="S314" s="40"/>
      <c r="T314" s="40"/>
      <c r="U314" s="40"/>
      <c r="V314" s="40"/>
      <c r="W314" s="40"/>
      <c r="X314" s="40"/>
    </row>
    <row r="315" spans="1:24" ht="45" customHeight="1" hidden="1" outlineLevel="1">
      <c r="A315" s="47" t="s">
        <v>614</v>
      </c>
      <c r="B315" s="48"/>
      <c r="C315" s="49"/>
      <c r="D315" s="41" t="s">
        <v>345</v>
      </c>
      <c r="E315" s="50" t="s">
        <v>630</v>
      </c>
      <c r="F315" s="50" t="s">
        <v>378</v>
      </c>
      <c r="G315" s="44" t="s">
        <v>621</v>
      </c>
      <c r="H315" s="44" t="s">
        <v>85</v>
      </c>
      <c r="J315" s="40"/>
      <c r="K315" s="40"/>
      <c r="L315" s="40"/>
      <c r="M315" s="40"/>
      <c r="N315" s="40"/>
      <c r="O315" s="40"/>
      <c r="P315" s="40"/>
      <c r="Q315" s="40"/>
      <c r="R315" s="40"/>
      <c r="S315" s="40"/>
      <c r="T315" s="40"/>
      <c r="U315" s="40"/>
      <c r="V315" s="40"/>
      <c r="W315" s="40"/>
      <c r="X315" s="40"/>
    </row>
    <row r="316" spans="9:24" ht="21" customHeight="1" collapsed="1" thickBot="1">
      <c r="I316" s="57"/>
      <c r="J316" s="40"/>
      <c r="K316" s="40"/>
      <c r="L316" s="40"/>
      <c r="M316" s="40"/>
      <c r="N316" s="40"/>
      <c r="O316" s="40"/>
      <c r="P316" s="40"/>
      <c r="Q316" s="40"/>
      <c r="R316" s="40"/>
      <c r="S316" s="40"/>
      <c r="T316" s="40"/>
      <c r="U316" s="40"/>
      <c r="V316" s="40"/>
      <c r="W316" s="40"/>
      <c r="X316" s="40"/>
    </row>
    <row r="317" spans="1:24" ht="59.25">
      <c r="A317" s="850" t="s">
        <v>1165</v>
      </c>
      <c r="B317" s="850"/>
      <c r="C317" s="850"/>
      <c r="D317" s="850"/>
      <c r="E317" s="850"/>
      <c r="F317" s="850"/>
      <c r="G317" s="850"/>
      <c r="H317" s="850"/>
      <c r="I317" s="57"/>
      <c r="J317" s="40"/>
      <c r="K317" s="40"/>
      <c r="L317" s="40"/>
      <c r="M317" s="40"/>
      <c r="N317" s="40"/>
      <c r="O317" s="40"/>
      <c r="P317" s="40"/>
      <c r="Q317" s="40"/>
      <c r="R317" s="40"/>
      <c r="S317" s="40"/>
      <c r="T317" s="40"/>
      <c r="U317" s="40"/>
      <c r="V317" s="40"/>
      <c r="W317" s="40"/>
      <c r="X317" s="40"/>
    </row>
    <row r="318" spans="1:24" ht="78.75" customHeight="1" hidden="1" outlineLevel="1">
      <c r="A318" s="47" t="s">
        <v>1165</v>
      </c>
      <c r="B318" s="48"/>
      <c r="C318" s="49"/>
      <c r="D318" s="41" t="s">
        <v>82</v>
      </c>
      <c r="E318" s="50" t="s">
        <v>631</v>
      </c>
      <c r="F318" s="50" t="s">
        <v>632</v>
      </c>
      <c r="G318" s="59" t="s">
        <v>633</v>
      </c>
      <c r="H318" s="44"/>
      <c r="I318" s="57"/>
      <c r="J318" s="40"/>
      <c r="K318" s="40"/>
      <c r="L318" s="40"/>
      <c r="M318" s="40"/>
      <c r="N318" s="40"/>
      <c r="O318" s="40"/>
      <c r="P318" s="40"/>
      <c r="Q318" s="40"/>
      <c r="R318" s="40"/>
      <c r="S318" s="40"/>
      <c r="T318" s="40"/>
      <c r="U318" s="40"/>
      <c r="V318" s="40"/>
      <c r="W318" s="40"/>
      <c r="X318" s="40"/>
    </row>
    <row r="319" spans="1:24" ht="55.5" customHeight="1" hidden="1" outlineLevel="1">
      <c r="A319" s="47" t="s">
        <v>1165</v>
      </c>
      <c r="B319" s="48"/>
      <c r="C319" s="49"/>
      <c r="D319" s="41" t="s">
        <v>634</v>
      </c>
      <c r="E319" s="50" t="s">
        <v>635</v>
      </c>
      <c r="F319" s="50" t="s">
        <v>636</v>
      </c>
      <c r="G319" s="59" t="s">
        <v>637</v>
      </c>
      <c r="H319" s="44"/>
      <c r="I319" s="57"/>
      <c r="J319" s="40"/>
      <c r="K319" s="40"/>
      <c r="L319" s="40"/>
      <c r="M319" s="40"/>
      <c r="N319" s="40"/>
      <c r="O319" s="40"/>
      <c r="P319" s="40"/>
      <c r="Q319" s="40"/>
      <c r="R319" s="40"/>
      <c r="S319" s="40"/>
      <c r="T319" s="40"/>
      <c r="U319" s="40"/>
      <c r="V319" s="40"/>
      <c r="W319" s="40"/>
      <c r="X319" s="40"/>
    </row>
    <row r="320" spans="1:24" ht="42" customHeight="1" hidden="1" outlineLevel="1">
      <c r="A320" s="47" t="s">
        <v>1165</v>
      </c>
      <c r="B320" s="48"/>
      <c r="C320" s="49"/>
      <c r="D320" s="41" t="s">
        <v>223</v>
      </c>
      <c r="E320" s="50" t="s">
        <v>638</v>
      </c>
      <c r="F320" s="50" t="s">
        <v>639</v>
      </c>
      <c r="G320" s="59" t="s">
        <v>640</v>
      </c>
      <c r="H320" s="44"/>
      <c r="I320" s="57"/>
      <c r="J320" s="40"/>
      <c r="K320" s="40"/>
      <c r="L320" s="40"/>
      <c r="M320" s="40"/>
      <c r="N320" s="40"/>
      <c r="O320" s="40"/>
      <c r="P320" s="40"/>
      <c r="Q320" s="40"/>
      <c r="R320" s="40"/>
      <c r="S320" s="40"/>
      <c r="T320" s="40"/>
      <c r="U320" s="40"/>
      <c r="V320" s="40"/>
      <c r="W320" s="40"/>
      <c r="X320" s="40"/>
    </row>
    <row r="321" spans="1:24" ht="60.75" customHeight="1" hidden="1" outlineLevel="1">
      <c r="A321" s="47" t="s">
        <v>1165</v>
      </c>
      <c r="B321" s="48"/>
      <c r="C321" s="49"/>
      <c r="D321" s="41" t="s">
        <v>641</v>
      </c>
      <c r="E321" s="50" t="s">
        <v>642</v>
      </c>
      <c r="F321" s="50" t="s">
        <v>643</v>
      </c>
      <c r="G321" s="59" t="s">
        <v>644</v>
      </c>
      <c r="H321" s="44"/>
      <c r="J321" s="40"/>
      <c r="K321" s="40"/>
      <c r="L321" s="40"/>
      <c r="M321" s="40"/>
      <c r="N321" s="40"/>
      <c r="O321" s="40"/>
      <c r="P321" s="40"/>
      <c r="Q321" s="40"/>
      <c r="R321" s="40"/>
      <c r="S321" s="40"/>
      <c r="T321" s="40"/>
      <c r="U321" s="40"/>
      <c r="V321" s="40"/>
      <c r="W321" s="40"/>
      <c r="X321" s="40"/>
    </row>
    <row r="322" spans="1:24" ht="93" hidden="1" outlineLevel="1">
      <c r="A322" s="47" t="s">
        <v>1165</v>
      </c>
      <c r="B322" s="48"/>
      <c r="C322" s="49"/>
      <c r="D322" s="41" t="s">
        <v>109</v>
      </c>
      <c r="E322" s="50" t="s">
        <v>645</v>
      </c>
      <c r="F322" s="50" t="s">
        <v>643</v>
      </c>
      <c r="G322" s="59" t="s">
        <v>646</v>
      </c>
      <c r="H322" s="44"/>
      <c r="I322" s="57"/>
      <c r="J322" s="40"/>
      <c r="K322" s="40"/>
      <c r="L322" s="40"/>
      <c r="M322" s="40"/>
      <c r="N322" s="40"/>
      <c r="O322" s="40"/>
      <c r="P322" s="40"/>
      <c r="Q322" s="40"/>
      <c r="R322" s="40"/>
      <c r="S322" s="40"/>
      <c r="T322" s="40"/>
      <c r="U322" s="40"/>
      <c r="V322" s="40"/>
      <c r="W322" s="40"/>
      <c r="X322" s="40"/>
    </row>
    <row r="323" spans="1:24" ht="93" hidden="1" outlineLevel="1">
      <c r="A323" s="47" t="s">
        <v>1165</v>
      </c>
      <c r="B323" s="48"/>
      <c r="C323" s="49"/>
      <c r="D323" s="41" t="s">
        <v>647</v>
      </c>
      <c r="E323" s="50" t="s">
        <v>648</v>
      </c>
      <c r="F323" s="50" t="s">
        <v>643</v>
      </c>
      <c r="G323" s="59" t="s">
        <v>649</v>
      </c>
      <c r="H323" s="44"/>
      <c r="I323" s="57"/>
      <c r="J323" s="40"/>
      <c r="K323" s="40"/>
      <c r="L323" s="40"/>
      <c r="M323" s="40"/>
      <c r="N323" s="40"/>
      <c r="O323" s="40"/>
      <c r="P323" s="40"/>
      <c r="Q323" s="40"/>
      <c r="R323" s="40"/>
      <c r="S323" s="40"/>
      <c r="T323" s="40"/>
      <c r="U323" s="40"/>
      <c r="V323" s="40"/>
      <c r="W323" s="40"/>
      <c r="X323" s="40"/>
    </row>
    <row r="324" spans="1:24" ht="93" hidden="1" outlineLevel="1">
      <c r="A324" s="47" t="s">
        <v>1165</v>
      </c>
      <c r="B324" s="48"/>
      <c r="C324" s="49"/>
      <c r="D324" s="41" t="s">
        <v>234</v>
      </c>
      <c r="E324" s="50" t="s">
        <v>650</v>
      </c>
      <c r="F324" s="50" t="s">
        <v>643</v>
      </c>
      <c r="G324" s="59" t="s">
        <v>651</v>
      </c>
      <c r="H324" s="44"/>
      <c r="I324" s="57"/>
      <c r="J324" s="40"/>
      <c r="K324" s="40"/>
      <c r="L324" s="40"/>
      <c r="M324" s="40"/>
      <c r="N324" s="40"/>
      <c r="O324" s="40"/>
      <c r="P324" s="40"/>
      <c r="Q324" s="40"/>
      <c r="R324" s="40"/>
      <c r="S324" s="40"/>
      <c r="T324" s="40"/>
      <c r="U324" s="40"/>
      <c r="V324" s="40"/>
      <c r="W324" s="40"/>
      <c r="X324" s="40"/>
    </row>
    <row r="325" spans="1:24" ht="69.75" hidden="1" outlineLevel="1">
      <c r="A325" s="47" t="s">
        <v>1165</v>
      </c>
      <c r="B325" s="48"/>
      <c r="C325" s="49"/>
      <c r="D325" s="41" t="s">
        <v>652</v>
      </c>
      <c r="E325" s="50" t="s">
        <v>653</v>
      </c>
      <c r="F325" s="50" t="s">
        <v>654</v>
      </c>
      <c r="G325" s="59" t="s">
        <v>655</v>
      </c>
      <c r="H325" s="44"/>
      <c r="I325" s="57"/>
      <c r="J325" s="40"/>
      <c r="K325" s="40"/>
      <c r="L325" s="40"/>
      <c r="M325" s="40"/>
      <c r="N325" s="40"/>
      <c r="O325" s="40"/>
      <c r="P325" s="40"/>
      <c r="Q325" s="40"/>
      <c r="R325" s="40"/>
      <c r="S325" s="40"/>
      <c r="T325" s="40"/>
      <c r="U325" s="40"/>
      <c r="V325" s="40"/>
      <c r="W325" s="40"/>
      <c r="X325" s="40"/>
    </row>
    <row r="326" spans="1:24" ht="23.25" customHeight="1" hidden="1" outlineLevel="1">
      <c r="A326" s="47" t="s">
        <v>1165</v>
      </c>
      <c r="B326" s="48"/>
      <c r="C326" s="49"/>
      <c r="D326" s="41" t="s">
        <v>117</v>
      </c>
      <c r="E326" s="50" t="s">
        <v>656</v>
      </c>
      <c r="F326" s="50"/>
      <c r="G326" s="59" t="s">
        <v>657</v>
      </c>
      <c r="H326" s="44"/>
      <c r="I326" s="57"/>
      <c r="J326" s="40"/>
      <c r="K326" s="40"/>
      <c r="L326" s="40"/>
      <c r="M326" s="40"/>
      <c r="N326" s="40"/>
      <c r="O326" s="40"/>
      <c r="P326" s="40"/>
      <c r="Q326" s="40"/>
      <c r="R326" s="40"/>
      <c r="S326" s="40"/>
      <c r="T326" s="40"/>
      <c r="U326" s="40"/>
      <c r="V326" s="40"/>
      <c r="W326" s="40"/>
      <c r="X326" s="40"/>
    </row>
    <row r="327" spans="1:24" ht="48" customHeight="1" hidden="1" outlineLevel="1">
      <c r="A327" s="47" t="s">
        <v>1165</v>
      </c>
      <c r="B327" s="48"/>
      <c r="C327" s="49"/>
      <c r="D327" s="41" t="s">
        <v>265</v>
      </c>
      <c r="E327" s="50" t="s">
        <v>1309</v>
      </c>
      <c r="F327" s="50" t="s">
        <v>1307</v>
      </c>
      <c r="G327" s="59" t="s">
        <v>1308</v>
      </c>
      <c r="H327" s="44"/>
      <c r="I327" s="57"/>
      <c r="J327" s="40"/>
      <c r="K327" s="40"/>
      <c r="L327" s="40"/>
      <c r="M327" s="40"/>
      <c r="N327" s="40"/>
      <c r="O327" s="40"/>
      <c r="P327" s="40"/>
      <c r="Q327" s="40"/>
      <c r="R327" s="40"/>
      <c r="S327" s="40"/>
      <c r="T327" s="40"/>
      <c r="U327" s="40"/>
      <c r="V327" s="40"/>
      <c r="W327" s="40"/>
      <c r="X327" s="40"/>
    </row>
    <row r="328" spans="1:24" ht="46.5" hidden="1" outlineLevel="1">
      <c r="A328" s="47" t="s">
        <v>1165</v>
      </c>
      <c r="B328" s="48"/>
      <c r="C328" s="49"/>
      <c r="D328" s="41" t="s">
        <v>295</v>
      </c>
      <c r="E328" s="50" t="s">
        <v>658</v>
      </c>
      <c r="F328" s="50" t="s">
        <v>659</v>
      </c>
      <c r="G328" s="59" t="s">
        <v>660</v>
      </c>
      <c r="H328" s="44"/>
      <c r="I328" s="57"/>
      <c r="J328" s="40"/>
      <c r="K328" s="40"/>
      <c r="L328" s="40"/>
      <c r="M328" s="40"/>
      <c r="N328" s="40"/>
      <c r="O328" s="40"/>
      <c r="P328" s="40"/>
      <c r="Q328" s="40"/>
      <c r="R328" s="40"/>
      <c r="S328" s="40"/>
      <c r="T328" s="40"/>
      <c r="U328" s="40"/>
      <c r="V328" s="40"/>
      <c r="W328" s="40"/>
      <c r="X328" s="40"/>
    </row>
    <row r="329" spans="1:24" ht="20.25" customHeight="1" collapsed="1" thickBot="1">
      <c r="A329" s="40"/>
      <c r="B329" s="40"/>
      <c r="C329" s="40"/>
      <c r="D329" s="40"/>
      <c r="E329" s="40"/>
      <c r="F329" s="40"/>
      <c r="G329" s="40"/>
      <c r="H329" s="40"/>
      <c r="I329" s="57"/>
      <c r="J329" s="40"/>
      <c r="K329" s="40"/>
      <c r="L329" s="40"/>
      <c r="M329" s="40"/>
      <c r="N329" s="40"/>
      <c r="O329" s="40"/>
      <c r="P329" s="40"/>
      <c r="Q329" s="40"/>
      <c r="R329" s="40"/>
      <c r="S329" s="40"/>
      <c r="T329" s="40"/>
      <c r="U329" s="40"/>
      <c r="V329" s="40"/>
      <c r="W329" s="40"/>
      <c r="X329" s="40"/>
    </row>
    <row r="330" spans="1:24" ht="59.25">
      <c r="A330" s="850" t="s">
        <v>36</v>
      </c>
      <c r="B330" s="850"/>
      <c r="C330" s="850"/>
      <c r="D330" s="850"/>
      <c r="E330" s="850"/>
      <c r="F330" s="850"/>
      <c r="G330" s="850"/>
      <c r="H330" s="850"/>
      <c r="I330" s="57"/>
      <c r="J330" s="40"/>
      <c r="K330" s="40"/>
      <c r="L330" s="40"/>
      <c r="M330" s="40"/>
      <c r="N330" s="40"/>
      <c r="O330" s="40"/>
      <c r="P330" s="40"/>
      <c r="Q330" s="40"/>
      <c r="R330" s="40"/>
      <c r="S330" s="40"/>
      <c r="T330" s="40"/>
      <c r="U330" s="40"/>
      <c r="V330" s="40"/>
      <c r="W330" s="40"/>
      <c r="X330" s="40"/>
    </row>
    <row r="331" spans="1:24" ht="39.75" customHeight="1" hidden="1" outlineLevel="1">
      <c r="A331" s="47" t="s">
        <v>36</v>
      </c>
      <c r="B331" s="48"/>
      <c r="C331" s="49"/>
      <c r="D331" s="41" t="s">
        <v>661</v>
      </c>
      <c r="E331" s="50" t="s">
        <v>662</v>
      </c>
      <c r="F331" s="50"/>
      <c r="G331" s="202" t="s">
        <v>663</v>
      </c>
      <c r="H331" s="44"/>
      <c r="I331" s="57"/>
      <c r="J331" s="40"/>
      <c r="K331" s="40"/>
      <c r="L331" s="40"/>
      <c r="M331" s="40"/>
      <c r="N331" s="40"/>
      <c r="O331" s="40"/>
      <c r="P331" s="40"/>
      <c r="Q331" s="40"/>
      <c r="R331" s="40"/>
      <c r="S331" s="40"/>
      <c r="T331" s="40"/>
      <c r="U331" s="40"/>
      <c r="V331" s="40"/>
      <c r="W331" s="40"/>
      <c r="X331" s="40"/>
    </row>
    <row r="332" spans="9:24" ht="21" customHeight="1" collapsed="1" thickBot="1">
      <c r="I332" s="57"/>
      <c r="J332" s="40"/>
      <c r="K332" s="40"/>
      <c r="L332" s="40"/>
      <c r="M332" s="40"/>
      <c r="N332" s="40"/>
      <c r="O332" s="40"/>
      <c r="P332" s="40"/>
      <c r="Q332" s="40"/>
      <c r="R332" s="40"/>
      <c r="S332" s="40"/>
      <c r="T332" s="40"/>
      <c r="U332" s="40"/>
      <c r="V332" s="40"/>
      <c r="W332" s="40"/>
      <c r="X332" s="40"/>
    </row>
    <row r="333" spans="1:24" ht="54.75" customHeight="1">
      <c r="A333" s="850" t="s">
        <v>16</v>
      </c>
      <c r="B333" s="850"/>
      <c r="C333" s="850"/>
      <c r="D333" s="850"/>
      <c r="E333" s="850"/>
      <c r="F333" s="850"/>
      <c r="G333" s="850"/>
      <c r="H333" s="850"/>
      <c r="I333" s="57"/>
      <c r="J333" s="40"/>
      <c r="K333" s="40"/>
      <c r="L333" s="40"/>
      <c r="M333" s="40"/>
      <c r="N333" s="40"/>
      <c r="O333" s="40"/>
      <c r="P333" s="40"/>
      <c r="Q333" s="40"/>
      <c r="R333" s="40"/>
      <c r="S333" s="40"/>
      <c r="T333" s="40"/>
      <c r="U333" s="40"/>
      <c r="V333" s="40"/>
      <c r="W333" s="40"/>
      <c r="X333" s="40"/>
    </row>
    <row r="334" spans="1:24" ht="39.75" customHeight="1" hidden="1" outlineLevel="1">
      <c r="A334" s="51" t="s">
        <v>16</v>
      </c>
      <c r="B334" s="52"/>
      <c r="C334" s="53"/>
      <c r="D334" s="54" t="s">
        <v>434</v>
      </c>
      <c r="E334" s="50" t="s">
        <v>1324</v>
      </c>
      <c r="F334" s="50" t="s">
        <v>88</v>
      </c>
      <c r="G334" s="379"/>
      <c r="H334" s="380"/>
      <c r="I334" s="57"/>
      <c r="J334" s="40"/>
      <c r="K334" s="40"/>
      <c r="L334" s="40"/>
      <c r="M334" s="40"/>
      <c r="N334" s="40"/>
      <c r="O334" s="40"/>
      <c r="P334" s="40"/>
      <c r="Q334" s="40"/>
      <c r="R334" s="40"/>
      <c r="S334" s="40"/>
      <c r="T334" s="40"/>
      <c r="U334" s="40"/>
      <c r="V334" s="40"/>
      <c r="W334" s="40"/>
      <c r="X334" s="40"/>
    </row>
    <row r="335" spans="1:24" ht="39.75" customHeight="1" hidden="1" outlineLevel="1">
      <c r="A335" s="51" t="s">
        <v>16</v>
      </c>
      <c r="B335" s="52"/>
      <c r="C335" s="53"/>
      <c r="D335" s="54" t="s">
        <v>295</v>
      </c>
      <c r="E335" s="378" t="s">
        <v>1322</v>
      </c>
      <c r="F335" s="378" t="s">
        <v>1323</v>
      </c>
      <c r="G335" s="379"/>
      <c r="H335" s="380"/>
      <c r="I335" s="57"/>
      <c r="J335" s="40"/>
      <c r="K335" s="40"/>
      <c r="L335" s="40"/>
      <c r="M335" s="40"/>
      <c r="N335" s="40"/>
      <c r="O335" s="40"/>
      <c r="P335" s="40"/>
      <c r="Q335" s="40"/>
      <c r="R335" s="40"/>
      <c r="S335" s="40"/>
      <c r="T335" s="40"/>
      <c r="U335" s="40"/>
      <c r="V335" s="40"/>
      <c r="W335" s="40"/>
      <c r="X335" s="40"/>
    </row>
    <row r="336" spans="9:24" ht="19.5" customHeight="1" collapsed="1" thickBot="1">
      <c r="I336" s="57"/>
      <c r="J336" s="40"/>
      <c r="K336" s="40"/>
      <c r="L336" s="40"/>
      <c r="M336" s="40"/>
      <c r="N336" s="40"/>
      <c r="O336" s="40"/>
      <c r="P336" s="40"/>
      <c r="Q336" s="40"/>
      <c r="R336" s="40"/>
      <c r="S336" s="40"/>
      <c r="T336" s="40"/>
      <c r="U336" s="40"/>
      <c r="V336" s="40"/>
      <c r="W336" s="40"/>
      <c r="X336" s="40"/>
    </row>
    <row r="337" spans="1:24" ht="49.5" customHeight="1">
      <c r="A337" s="850" t="s">
        <v>18</v>
      </c>
      <c r="B337" s="850"/>
      <c r="C337" s="850"/>
      <c r="D337" s="850"/>
      <c r="E337" s="850"/>
      <c r="F337" s="850"/>
      <c r="G337" s="850"/>
      <c r="H337" s="850"/>
      <c r="I337" s="57"/>
      <c r="J337" s="40"/>
      <c r="K337" s="40"/>
      <c r="L337" s="40"/>
      <c r="M337" s="40"/>
      <c r="N337" s="40"/>
      <c r="O337" s="40"/>
      <c r="P337" s="40"/>
      <c r="Q337" s="40"/>
      <c r="R337" s="40"/>
      <c r="S337" s="40"/>
      <c r="T337" s="40"/>
      <c r="U337" s="40"/>
      <c r="V337" s="40"/>
      <c r="W337" s="40"/>
      <c r="X337" s="40"/>
    </row>
    <row r="338" spans="1:24" ht="53.25" customHeight="1" outlineLevel="1">
      <c r="A338" s="47" t="s">
        <v>18</v>
      </c>
      <c r="B338" s="48"/>
      <c r="C338" s="49"/>
      <c r="D338" s="41" t="s">
        <v>664</v>
      </c>
      <c r="E338" s="50"/>
      <c r="F338" s="50"/>
      <c r="G338" s="59" t="s">
        <v>665</v>
      </c>
      <c r="H338" s="44"/>
      <c r="I338" s="57"/>
      <c r="J338" s="40"/>
      <c r="K338" s="40"/>
      <c r="L338" s="40"/>
      <c r="M338" s="40"/>
      <c r="N338" s="40"/>
      <c r="O338" s="40"/>
      <c r="P338" s="40"/>
      <c r="Q338" s="40"/>
      <c r="R338" s="40"/>
      <c r="S338" s="40"/>
      <c r="T338" s="40"/>
      <c r="U338" s="40"/>
      <c r="V338" s="40"/>
      <c r="W338" s="40"/>
      <c r="X338" s="40"/>
    </row>
    <row r="339" spans="1:24" ht="45" customHeight="1" outlineLevel="1">
      <c r="A339" s="47" t="s">
        <v>18</v>
      </c>
      <c r="B339" s="48"/>
      <c r="C339" s="49"/>
      <c r="D339" s="41" t="s">
        <v>434</v>
      </c>
      <c r="E339" s="50" t="s">
        <v>666</v>
      </c>
      <c r="F339" s="50" t="s">
        <v>88</v>
      </c>
      <c r="G339" s="59" t="s">
        <v>667</v>
      </c>
      <c r="H339" s="44"/>
      <c r="I339" s="57"/>
      <c r="J339" s="40"/>
      <c r="K339" s="40"/>
      <c r="L339" s="40"/>
      <c r="M339" s="40"/>
      <c r="N339" s="40"/>
      <c r="O339" s="40"/>
      <c r="P339" s="40"/>
      <c r="Q339" s="40"/>
      <c r="R339" s="40"/>
      <c r="S339" s="40"/>
      <c r="T339" s="40"/>
      <c r="U339" s="40"/>
      <c r="V339" s="40"/>
      <c r="W339" s="40"/>
      <c r="X339" s="40"/>
    </row>
    <row r="340" spans="1:24" ht="37.5" customHeight="1" outlineLevel="1">
      <c r="A340" s="47" t="s">
        <v>18</v>
      </c>
      <c r="B340" s="48"/>
      <c r="C340" s="49"/>
      <c r="D340" s="41" t="s">
        <v>82</v>
      </c>
      <c r="E340" s="50" t="s">
        <v>1385</v>
      </c>
      <c r="F340" s="50" t="s">
        <v>668</v>
      </c>
      <c r="G340" s="59" t="s">
        <v>669</v>
      </c>
      <c r="H340" s="44"/>
      <c r="I340" s="57"/>
      <c r="J340" s="40"/>
      <c r="K340" s="40"/>
      <c r="L340" s="40"/>
      <c r="M340" s="40"/>
      <c r="N340" s="40"/>
      <c r="O340" s="40"/>
      <c r="P340" s="40"/>
      <c r="Q340" s="40"/>
      <c r="R340" s="40"/>
      <c r="S340" s="40"/>
      <c r="T340" s="40"/>
      <c r="U340" s="40"/>
      <c r="V340" s="40"/>
      <c r="W340" s="40"/>
      <c r="X340" s="40"/>
    </row>
    <row r="341" spans="1:24" ht="31.5" customHeight="1" outlineLevel="1">
      <c r="A341" s="47" t="s">
        <v>18</v>
      </c>
      <c r="B341" s="48"/>
      <c r="C341" s="49"/>
      <c r="D341" s="41" t="s">
        <v>661</v>
      </c>
      <c r="E341" s="50" t="s">
        <v>662</v>
      </c>
      <c r="F341" s="50"/>
      <c r="G341" s="59" t="s">
        <v>670</v>
      </c>
      <c r="H341" s="44"/>
      <c r="I341" s="57"/>
      <c r="J341" s="40"/>
      <c r="K341" s="40"/>
      <c r="L341" s="40"/>
      <c r="M341" s="40"/>
      <c r="N341" s="40"/>
      <c r="O341" s="40"/>
      <c r="P341" s="40"/>
      <c r="Q341" s="40"/>
      <c r="R341" s="40"/>
      <c r="S341" s="40"/>
      <c r="T341" s="40"/>
      <c r="U341" s="40"/>
      <c r="V341" s="40"/>
      <c r="W341" s="40"/>
      <c r="X341" s="40"/>
    </row>
    <row r="342" spans="1:24" ht="33.75" customHeight="1" outlineLevel="1">
      <c r="A342" s="47" t="s">
        <v>18</v>
      </c>
      <c r="B342" s="48"/>
      <c r="C342" s="49"/>
      <c r="D342" s="41" t="s">
        <v>671</v>
      </c>
      <c r="E342" s="50" t="s">
        <v>672</v>
      </c>
      <c r="F342" s="50"/>
      <c r="G342" s="59" t="s">
        <v>673</v>
      </c>
      <c r="H342" s="44"/>
      <c r="I342" s="57"/>
      <c r="J342" s="40"/>
      <c r="K342" s="40"/>
      <c r="L342" s="40"/>
      <c r="M342" s="40"/>
      <c r="N342" s="40"/>
      <c r="O342" s="40"/>
      <c r="P342" s="40"/>
      <c r="Q342" s="40"/>
      <c r="R342" s="40"/>
      <c r="S342" s="40"/>
      <c r="T342" s="40"/>
      <c r="U342" s="40"/>
      <c r="V342" s="40"/>
      <c r="W342" s="40"/>
      <c r="X342" s="40"/>
    </row>
    <row r="343" spans="1:24" ht="47.25" customHeight="1" outlineLevel="1">
      <c r="A343" s="47" t="s">
        <v>18</v>
      </c>
      <c r="B343" s="48" t="s">
        <v>53</v>
      </c>
      <c r="C343" s="49"/>
      <c r="D343" s="41" t="s">
        <v>505</v>
      </c>
      <c r="E343" s="50" t="s">
        <v>674</v>
      </c>
      <c r="F343" s="50" t="s">
        <v>88</v>
      </c>
      <c r="G343" s="59" t="s">
        <v>675</v>
      </c>
      <c r="I343" s="57"/>
      <c r="J343" s="40"/>
      <c r="K343" s="40"/>
      <c r="L343" s="40"/>
      <c r="M343" s="40"/>
      <c r="N343" s="40"/>
      <c r="O343" s="40"/>
      <c r="P343" s="40"/>
      <c r="Q343" s="40"/>
      <c r="R343" s="40"/>
      <c r="S343" s="40"/>
      <c r="T343" s="40"/>
      <c r="U343" s="40"/>
      <c r="V343" s="40"/>
      <c r="W343" s="40"/>
      <c r="X343" s="40"/>
    </row>
    <row r="344" spans="1:24" ht="23.25" customHeight="1" outlineLevel="1">
      <c r="A344" s="47" t="s">
        <v>18</v>
      </c>
      <c r="B344" s="48"/>
      <c r="C344" s="49"/>
      <c r="D344" s="41" t="s">
        <v>676</v>
      </c>
      <c r="E344" s="50" t="s">
        <v>677</v>
      </c>
      <c r="F344" s="50" t="s">
        <v>678</v>
      </c>
      <c r="G344" s="59" t="s">
        <v>679</v>
      </c>
      <c r="H344" s="44"/>
      <c r="I344" s="57"/>
      <c r="J344" s="40"/>
      <c r="K344" s="40"/>
      <c r="L344" s="40"/>
      <c r="M344" s="40"/>
      <c r="N344" s="40"/>
      <c r="O344" s="40"/>
      <c r="P344" s="40"/>
      <c r="Q344" s="40"/>
      <c r="R344" s="40"/>
      <c r="S344" s="40"/>
      <c r="T344" s="40"/>
      <c r="U344" s="40"/>
      <c r="V344" s="40"/>
      <c r="W344" s="40"/>
      <c r="X344" s="40"/>
    </row>
    <row r="345" spans="1:24" ht="34.5" customHeight="1" outlineLevel="1">
      <c r="A345" s="47" t="s">
        <v>18</v>
      </c>
      <c r="B345" s="48"/>
      <c r="C345" s="49"/>
      <c r="D345" s="41" t="s">
        <v>680</v>
      </c>
      <c r="E345" s="50" t="s">
        <v>681</v>
      </c>
      <c r="F345" s="50" t="s">
        <v>682</v>
      </c>
      <c r="G345" s="59" t="s">
        <v>683</v>
      </c>
      <c r="H345" s="44"/>
      <c r="I345" s="57"/>
      <c r="J345" s="40"/>
      <c r="K345" s="40"/>
      <c r="L345" s="40"/>
      <c r="M345" s="40"/>
      <c r="N345" s="40"/>
      <c r="O345" s="40"/>
      <c r="P345" s="40"/>
      <c r="Q345" s="40"/>
      <c r="R345" s="40"/>
      <c r="S345" s="40"/>
      <c r="T345" s="40"/>
      <c r="U345" s="40"/>
      <c r="V345" s="40"/>
      <c r="W345" s="40"/>
      <c r="X345" s="40"/>
    </row>
    <row r="346" spans="1:24" ht="232.5" outlineLevel="1">
      <c r="A346" s="47" t="s">
        <v>18</v>
      </c>
      <c r="B346" s="48"/>
      <c r="C346" s="49"/>
      <c r="D346" s="41" t="s">
        <v>281</v>
      </c>
      <c r="E346" s="50" t="s">
        <v>684</v>
      </c>
      <c r="F346" s="50" t="s">
        <v>685</v>
      </c>
      <c r="G346" s="59" t="s">
        <v>686</v>
      </c>
      <c r="H346" s="44"/>
      <c r="I346" s="57"/>
      <c r="J346" s="40"/>
      <c r="K346" s="40"/>
      <c r="L346" s="40"/>
      <c r="M346" s="40"/>
      <c r="N346" s="40"/>
      <c r="O346" s="40"/>
      <c r="P346" s="40"/>
      <c r="Q346" s="40"/>
      <c r="R346" s="40"/>
      <c r="S346" s="40"/>
      <c r="T346" s="40"/>
      <c r="U346" s="40"/>
      <c r="V346" s="40"/>
      <c r="W346" s="40"/>
      <c r="X346" s="40"/>
    </row>
    <row r="347" spans="1:24" ht="23.25" customHeight="1" outlineLevel="1">
      <c r="A347" s="47" t="s">
        <v>18</v>
      </c>
      <c r="B347" s="48"/>
      <c r="C347" s="49"/>
      <c r="D347" s="41" t="s">
        <v>687</v>
      </c>
      <c r="E347" s="50" t="s">
        <v>688</v>
      </c>
      <c r="F347" s="50" t="s">
        <v>689</v>
      </c>
      <c r="G347" s="59" t="s">
        <v>690</v>
      </c>
      <c r="H347" s="44"/>
      <c r="I347" s="57"/>
      <c r="J347" s="40"/>
      <c r="K347" s="40"/>
      <c r="L347" s="40"/>
      <c r="M347" s="40"/>
      <c r="N347" s="40"/>
      <c r="O347" s="40"/>
      <c r="P347" s="40"/>
      <c r="Q347" s="40"/>
      <c r="R347" s="40"/>
      <c r="S347" s="40"/>
      <c r="T347" s="40"/>
      <c r="U347" s="40"/>
      <c r="V347" s="40"/>
      <c r="W347" s="40"/>
      <c r="X347" s="40"/>
    </row>
    <row r="348" spans="1:24" ht="43.5" customHeight="1" outlineLevel="1">
      <c r="A348" s="47" t="s">
        <v>18</v>
      </c>
      <c r="B348" s="48"/>
      <c r="C348" s="49"/>
      <c r="D348" s="41" t="s">
        <v>226</v>
      </c>
      <c r="E348" s="50" t="s">
        <v>691</v>
      </c>
      <c r="F348" s="50" t="s">
        <v>692</v>
      </c>
      <c r="G348" s="59" t="s">
        <v>693</v>
      </c>
      <c r="H348" s="113"/>
      <c r="I348" s="57"/>
      <c r="J348" s="40"/>
      <c r="K348" s="40"/>
      <c r="L348" s="40"/>
      <c r="M348" s="40"/>
      <c r="N348" s="40"/>
      <c r="O348" s="40"/>
      <c r="P348" s="40"/>
      <c r="Q348" s="40"/>
      <c r="R348" s="40"/>
      <c r="S348" s="40"/>
      <c r="T348" s="40"/>
      <c r="U348" s="40"/>
      <c r="V348" s="40"/>
      <c r="W348" s="40"/>
      <c r="X348" s="40"/>
    </row>
    <row r="349" spans="1:24" ht="43.5" customHeight="1" outlineLevel="1">
      <c r="A349" s="47" t="s">
        <v>18</v>
      </c>
      <c r="B349" s="48"/>
      <c r="C349" s="49"/>
      <c r="D349" s="41" t="s">
        <v>109</v>
      </c>
      <c r="E349" s="50" t="s">
        <v>694</v>
      </c>
      <c r="F349" s="50" t="s">
        <v>88</v>
      </c>
      <c r="G349" s="59" t="s">
        <v>695</v>
      </c>
      <c r="I349" s="57"/>
      <c r="J349" s="40"/>
      <c r="K349" s="40"/>
      <c r="L349" s="40"/>
      <c r="M349" s="40"/>
      <c r="N349" s="40"/>
      <c r="O349" s="40"/>
      <c r="P349" s="40"/>
      <c r="Q349" s="40"/>
      <c r="R349" s="40"/>
      <c r="S349" s="40"/>
      <c r="T349" s="40"/>
      <c r="U349" s="40"/>
      <c r="V349" s="40"/>
      <c r="W349" s="40"/>
      <c r="X349" s="40"/>
    </row>
    <row r="350" spans="1:24" ht="23.25" customHeight="1" outlineLevel="1">
      <c r="A350" s="47" t="s">
        <v>18</v>
      </c>
      <c r="B350" s="48" t="s">
        <v>696</v>
      </c>
      <c r="C350" s="49"/>
      <c r="D350" s="41" t="s">
        <v>166</v>
      </c>
      <c r="E350" s="50" t="s">
        <v>697</v>
      </c>
      <c r="F350" s="50" t="s">
        <v>88</v>
      </c>
      <c r="G350" s="59" t="s">
        <v>698</v>
      </c>
      <c r="H350" s="113"/>
      <c r="I350" s="57"/>
      <c r="J350" s="40"/>
      <c r="K350" s="40"/>
      <c r="L350" s="40"/>
      <c r="M350" s="40"/>
      <c r="N350" s="40"/>
      <c r="O350" s="40"/>
      <c r="P350" s="40"/>
      <c r="Q350" s="40"/>
      <c r="R350" s="40"/>
      <c r="S350" s="40"/>
      <c r="T350" s="40"/>
      <c r="U350" s="40"/>
      <c r="V350" s="40"/>
      <c r="W350" s="40"/>
      <c r="X350" s="40"/>
    </row>
    <row r="351" spans="1:24" ht="55.5" customHeight="1" outlineLevel="1">
      <c r="A351" s="47" t="s">
        <v>18</v>
      </c>
      <c r="B351" s="48" t="s">
        <v>699</v>
      </c>
      <c r="C351" s="49"/>
      <c r="D351" s="41" t="s">
        <v>234</v>
      </c>
      <c r="E351" s="50" t="s">
        <v>700</v>
      </c>
      <c r="F351" s="50" t="s">
        <v>88</v>
      </c>
      <c r="G351" s="59" t="s">
        <v>701</v>
      </c>
      <c r="H351" s="113"/>
      <c r="I351" s="57"/>
      <c r="J351" s="40"/>
      <c r="K351" s="40"/>
      <c r="L351" s="40"/>
      <c r="M351" s="40"/>
      <c r="N351" s="40"/>
      <c r="O351" s="40"/>
      <c r="P351" s="40"/>
      <c r="Q351" s="40"/>
      <c r="R351" s="40"/>
      <c r="S351" s="40"/>
      <c r="T351" s="40"/>
      <c r="U351" s="40"/>
      <c r="V351" s="40"/>
      <c r="W351" s="40"/>
      <c r="X351" s="40"/>
    </row>
    <row r="352" spans="1:24" ht="45" customHeight="1" outlineLevel="1">
      <c r="A352" s="47" t="s">
        <v>18</v>
      </c>
      <c r="B352" s="48" t="s">
        <v>702</v>
      </c>
      <c r="C352" s="49"/>
      <c r="D352" s="41" t="s">
        <v>652</v>
      </c>
      <c r="E352" s="50" t="s">
        <v>703</v>
      </c>
      <c r="F352" s="50" t="s">
        <v>88</v>
      </c>
      <c r="G352" s="59" t="s">
        <v>704</v>
      </c>
      <c r="H352" s="44"/>
      <c r="I352" s="57"/>
      <c r="J352" s="40"/>
      <c r="K352" s="40"/>
      <c r="L352" s="40"/>
      <c r="M352" s="40"/>
      <c r="N352" s="40"/>
      <c r="O352" s="40"/>
      <c r="P352" s="40"/>
      <c r="Q352" s="40"/>
      <c r="R352" s="40"/>
      <c r="S352" s="40"/>
      <c r="T352" s="40"/>
      <c r="U352" s="40"/>
      <c r="V352" s="40"/>
      <c r="W352" s="40"/>
      <c r="X352" s="40"/>
    </row>
    <row r="353" spans="1:24" ht="36" customHeight="1" outlineLevel="1">
      <c r="A353" s="47" t="s">
        <v>18</v>
      </c>
      <c r="B353" s="48"/>
      <c r="C353" s="49"/>
      <c r="D353" s="41" t="s">
        <v>117</v>
      </c>
      <c r="E353" s="50" t="s">
        <v>705</v>
      </c>
      <c r="F353" s="50" t="s">
        <v>705</v>
      </c>
      <c r="G353" s="59" t="s">
        <v>706</v>
      </c>
      <c r="H353" s="113"/>
      <c r="I353" s="57"/>
      <c r="J353" s="40"/>
      <c r="K353" s="40"/>
      <c r="L353" s="40"/>
      <c r="M353" s="40"/>
      <c r="N353" s="40"/>
      <c r="O353" s="40"/>
      <c r="P353" s="40"/>
      <c r="Q353" s="40"/>
      <c r="R353" s="40"/>
      <c r="S353" s="40"/>
      <c r="T353" s="40"/>
      <c r="U353" s="40"/>
      <c r="V353" s="40"/>
      <c r="W353" s="40"/>
      <c r="X353" s="40"/>
    </row>
    <row r="354" spans="1:24" ht="23.25" customHeight="1" outlineLevel="1">
      <c r="A354" s="47" t="s">
        <v>18</v>
      </c>
      <c r="B354" s="48" t="s">
        <v>707</v>
      </c>
      <c r="C354" s="49"/>
      <c r="D354" s="41" t="s">
        <v>708</v>
      </c>
      <c r="E354" s="50" t="s">
        <v>709</v>
      </c>
      <c r="F354" s="50" t="s">
        <v>710</v>
      </c>
      <c r="G354" s="59" t="s">
        <v>711</v>
      </c>
      <c r="H354" s="44"/>
      <c r="I354" s="57"/>
      <c r="J354" s="40"/>
      <c r="K354" s="40"/>
      <c r="L354" s="40"/>
      <c r="M354" s="40"/>
      <c r="N354" s="40"/>
      <c r="O354" s="40"/>
      <c r="P354" s="40"/>
      <c r="Q354" s="40"/>
      <c r="R354" s="40"/>
      <c r="S354" s="40"/>
      <c r="T354" s="40"/>
      <c r="U354" s="40"/>
      <c r="V354" s="40"/>
      <c r="W354" s="40"/>
      <c r="X354" s="40"/>
    </row>
    <row r="355" spans="1:24" ht="53.25" customHeight="1" outlineLevel="1">
      <c r="A355" s="47" t="s">
        <v>18</v>
      </c>
      <c r="B355" s="48"/>
      <c r="C355" s="49"/>
      <c r="D355" s="41" t="s">
        <v>146</v>
      </c>
      <c r="E355" s="50" t="s">
        <v>712</v>
      </c>
      <c r="F355" s="50" t="s">
        <v>78</v>
      </c>
      <c r="G355" s="59" t="s">
        <v>713</v>
      </c>
      <c r="H355" s="44"/>
      <c r="I355" s="57"/>
      <c r="J355" s="40"/>
      <c r="K355" s="40"/>
      <c r="L355" s="40"/>
      <c r="M355" s="40"/>
      <c r="N355" s="40"/>
      <c r="O355" s="40"/>
      <c r="P355" s="40"/>
      <c r="Q355" s="40"/>
      <c r="R355" s="40"/>
      <c r="S355" s="40"/>
      <c r="T355" s="40"/>
      <c r="U355" s="40"/>
      <c r="V355" s="40"/>
      <c r="W355" s="40"/>
      <c r="X355" s="40"/>
    </row>
    <row r="356" spans="1:24" ht="53.25" customHeight="1" outlineLevel="1">
      <c r="A356" s="47" t="s">
        <v>18</v>
      </c>
      <c r="B356" s="48"/>
      <c r="C356" s="49"/>
      <c r="D356" s="41" t="s">
        <v>773</v>
      </c>
      <c r="E356" s="50" t="s">
        <v>1440</v>
      </c>
      <c r="F356" s="50" t="s">
        <v>774</v>
      </c>
      <c r="G356" s="59" t="s">
        <v>775</v>
      </c>
      <c r="H356" s="44"/>
      <c r="I356" s="57"/>
      <c r="J356" s="40"/>
      <c r="K356" s="40"/>
      <c r="L356" s="40"/>
      <c r="M356" s="40"/>
      <c r="N356" s="40"/>
      <c r="O356" s="40"/>
      <c r="P356" s="40"/>
      <c r="Q356" s="40"/>
      <c r="R356" s="40"/>
      <c r="S356" s="40"/>
      <c r="T356" s="40"/>
      <c r="U356" s="40"/>
      <c r="V356" s="40"/>
      <c r="W356" s="40"/>
      <c r="X356" s="40"/>
    </row>
    <row r="357" spans="1:24" ht="50.25" customHeight="1" outlineLevel="1">
      <c r="A357" s="47" t="s">
        <v>18</v>
      </c>
      <c r="B357" s="48"/>
      <c r="C357" s="49"/>
      <c r="D357" s="41" t="s">
        <v>175</v>
      </c>
      <c r="E357" s="50" t="s">
        <v>714</v>
      </c>
      <c r="F357" s="50" t="s">
        <v>88</v>
      </c>
      <c r="G357" s="59" t="s">
        <v>715</v>
      </c>
      <c r="H357" s="44"/>
      <c r="I357" s="57"/>
      <c r="J357" s="40"/>
      <c r="K357" s="40"/>
      <c r="L357" s="40"/>
      <c r="M357" s="40"/>
      <c r="N357" s="40"/>
      <c r="O357" s="40"/>
      <c r="P357" s="40"/>
      <c r="Q357" s="40"/>
      <c r="R357" s="40"/>
      <c r="S357" s="40"/>
      <c r="T357" s="40"/>
      <c r="U357" s="40"/>
      <c r="V357" s="40"/>
      <c r="W357" s="40"/>
      <c r="X357" s="40"/>
    </row>
    <row r="358" spans="1:24" ht="57" customHeight="1" outlineLevel="1">
      <c r="A358" s="47" t="s">
        <v>18</v>
      </c>
      <c r="B358" s="48" t="s">
        <v>53</v>
      </c>
      <c r="C358" s="49"/>
      <c r="D358" s="41" t="s">
        <v>716</v>
      </c>
      <c r="E358" s="50" t="s">
        <v>717</v>
      </c>
      <c r="F358" s="50" t="s">
        <v>718</v>
      </c>
      <c r="G358" s="59" t="s">
        <v>719</v>
      </c>
      <c r="H358" s="113"/>
      <c r="I358" s="57"/>
      <c r="J358" s="40"/>
      <c r="K358" s="40"/>
      <c r="L358" s="40"/>
      <c r="M358" s="40"/>
      <c r="N358" s="40"/>
      <c r="O358" s="40"/>
      <c r="P358" s="40"/>
      <c r="Q358" s="40"/>
      <c r="R358" s="40"/>
      <c r="S358" s="40"/>
      <c r="T358" s="40"/>
      <c r="U358" s="40"/>
      <c r="V358" s="40"/>
      <c r="W358" s="40"/>
      <c r="X358" s="40"/>
    </row>
    <row r="359" spans="1:24" ht="42" customHeight="1" outlineLevel="1">
      <c r="A359" s="47" t="s">
        <v>18</v>
      </c>
      <c r="B359" s="48"/>
      <c r="C359" s="49"/>
      <c r="D359" s="41" t="s">
        <v>720</v>
      </c>
      <c r="E359" s="50" t="s">
        <v>721</v>
      </c>
      <c r="F359" s="50" t="s">
        <v>78</v>
      </c>
      <c r="G359" s="59" t="s">
        <v>722</v>
      </c>
      <c r="H359" s="44"/>
      <c r="I359" s="57"/>
      <c r="J359" s="40"/>
      <c r="K359" s="40"/>
      <c r="L359" s="40"/>
      <c r="M359" s="40"/>
      <c r="N359" s="40"/>
      <c r="O359" s="40"/>
      <c r="P359" s="40"/>
      <c r="Q359" s="40"/>
      <c r="R359" s="40"/>
      <c r="S359" s="40"/>
      <c r="T359" s="40"/>
      <c r="U359" s="40"/>
      <c r="V359" s="40"/>
      <c r="W359" s="40"/>
      <c r="X359" s="40"/>
    </row>
    <row r="360" spans="1:24" ht="48" customHeight="1" outlineLevel="1">
      <c r="A360" s="47" t="s">
        <v>18</v>
      </c>
      <c r="B360" s="48"/>
      <c r="C360" s="49"/>
      <c r="D360" s="41" t="s">
        <v>123</v>
      </c>
      <c r="E360" s="50" t="s">
        <v>723</v>
      </c>
      <c r="F360" s="50" t="s">
        <v>78</v>
      </c>
      <c r="G360" s="59" t="s">
        <v>724</v>
      </c>
      <c r="H360" s="113"/>
      <c r="I360" s="57"/>
      <c r="J360" s="40"/>
      <c r="K360" s="40"/>
      <c r="L360" s="40"/>
      <c r="M360" s="40"/>
      <c r="N360" s="40"/>
      <c r="O360" s="40"/>
      <c r="P360" s="40"/>
      <c r="Q360" s="40"/>
      <c r="R360" s="40"/>
      <c r="S360" s="40"/>
      <c r="T360" s="40"/>
      <c r="U360" s="40"/>
      <c r="V360" s="40"/>
      <c r="W360" s="40"/>
      <c r="X360" s="40"/>
    </row>
    <row r="361" spans="1:24" ht="51" customHeight="1" outlineLevel="1">
      <c r="A361" s="47" t="s">
        <v>18</v>
      </c>
      <c r="B361" s="48" t="s">
        <v>725</v>
      </c>
      <c r="C361" s="49"/>
      <c r="D361" s="41" t="s">
        <v>726</v>
      </c>
      <c r="E361" s="50" t="s">
        <v>727</v>
      </c>
      <c r="F361" s="50" t="s">
        <v>728</v>
      </c>
      <c r="G361" s="59" t="s">
        <v>729</v>
      </c>
      <c r="H361" s="44"/>
      <c r="I361" s="57"/>
      <c r="J361" s="40"/>
      <c r="K361" s="40"/>
      <c r="L361" s="40"/>
      <c r="M361" s="40"/>
      <c r="N361" s="40"/>
      <c r="O361" s="40"/>
      <c r="P361" s="40"/>
      <c r="Q361" s="40"/>
      <c r="R361" s="40"/>
      <c r="S361" s="40"/>
      <c r="T361" s="40"/>
      <c r="U361" s="40"/>
      <c r="V361" s="40"/>
      <c r="W361" s="40"/>
      <c r="X361" s="40"/>
    </row>
    <row r="362" spans="1:24" ht="47.25" customHeight="1" outlineLevel="1">
      <c r="A362" s="47" t="s">
        <v>18</v>
      </c>
      <c r="B362" s="48" t="s">
        <v>60</v>
      </c>
      <c r="C362" s="49"/>
      <c r="D362" s="41" t="s">
        <v>730</v>
      </c>
      <c r="E362" s="50" t="s">
        <v>681</v>
      </c>
      <c r="F362" s="50" t="s">
        <v>731</v>
      </c>
      <c r="G362" s="59" t="s">
        <v>732</v>
      </c>
      <c r="H362" s="44"/>
      <c r="I362" s="57"/>
      <c r="J362" s="40"/>
      <c r="K362" s="40"/>
      <c r="L362" s="40"/>
      <c r="M362" s="40"/>
      <c r="N362" s="40"/>
      <c r="O362" s="40"/>
      <c r="P362" s="40"/>
      <c r="Q362" s="40"/>
      <c r="R362" s="40"/>
      <c r="S362" s="40"/>
      <c r="T362" s="40"/>
      <c r="U362" s="40"/>
      <c r="V362" s="40"/>
      <c r="W362" s="40"/>
      <c r="X362" s="40"/>
    </row>
    <row r="363" spans="1:24" ht="51.75" customHeight="1" outlineLevel="1">
      <c r="A363" s="47" t="s">
        <v>18</v>
      </c>
      <c r="B363" s="48" t="s">
        <v>60</v>
      </c>
      <c r="C363" s="49"/>
      <c r="D363" s="41" t="s">
        <v>733</v>
      </c>
      <c r="E363" s="50" t="s">
        <v>734</v>
      </c>
      <c r="F363" s="50" t="s">
        <v>98</v>
      </c>
      <c r="G363" s="59" t="s">
        <v>735</v>
      </c>
      <c r="H363" s="44"/>
      <c r="I363" s="57"/>
      <c r="J363" s="40"/>
      <c r="K363" s="40"/>
      <c r="L363" s="40"/>
      <c r="M363" s="40"/>
      <c r="N363" s="40"/>
      <c r="O363" s="40"/>
      <c r="P363" s="40"/>
      <c r="Q363" s="40"/>
      <c r="R363" s="40"/>
      <c r="S363" s="40"/>
      <c r="T363" s="40"/>
      <c r="U363" s="40"/>
      <c r="V363" s="40"/>
      <c r="W363" s="40"/>
      <c r="X363" s="40"/>
    </row>
    <row r="364" spans="1:24" ht="41.25" customHeight="1" outlineLevel="1">
      <c r="A364" s="47" t="s">
        <v>18</v>
      </c>
      <c r="B364" s="48"/>
      <c r="C364" s="49"/>
      <c r="D364" s="41" t="s">
        <v>133</v>
      </c>
      <c r="E364" s="50" t="s">
        <v>1314</v>
      </c>
      <c r="F364" s="50" t="s">
        <v>1313</v>
      </c>
      <c r="G364" s="59" t="s">
        <v>1312</v>
      </c>
      <c r="H364" s="44"/>
      <c r="I364" s="57"/>
      <c r="J364" s="40"/>
      <c r="K364" s="40"/>
      <c r="L364" s="40"/>
      <c r="M364" s="40"/>
      <c r="N364" s="40"/>
      <c r="O364" s="40"/>
      <c r="P364" s="40"/>
      <c r="Q364" s="40"/>
      <c r="R364" s="40"/>
      <c r="S364" s="40"/>
      <c r="T364" s="40"/>
      <c r="U364" s="40"/>
      <c r="V364" s="40"/>
      <c r="W364" s="40"/>
      <c r="X364" s="40"/>
    </row>
    <row r="365" spans="1:24" ht="33.75" customHeight="1" outlineLevel="1">
      <c r="A365" s="47" t="s">
        <v>18</v>
      </c>
      <c r="B365" s="48"/>
      <c r="C365" s="49"/>
      <c r="D365" s="41" t="s">
        <v>136</v>
      </c>
      <c r="E365" s="50" t="s">
        <v>1311</v>
      </c>
      <c r="F365" s="50"/>
      <c r="G365" s="377" t="s">
        <v>1310</v>
      </c>
      <c r="H365" s="44"/>
      <c r="I365" s="57"/>
      <c r="J365" s="40"/>
      <c r="K365" s="40"/>
      <c r="L365" s="40"/>
      <c r="M365" s="40"/>
      <c r="N365" s="40"/>
      <c r="O365" s="40"/>
      <c r="P365" s="40"/>
      <c r="Q365" s="40"/>
      <c r="R365" s="40"/>
      <c r="S365" s="40"/>
      <c r="T365" s="40"/>
      <c r="U365" s="40"/>
      <c r="V365" s="40"/>
      <c r="W365" s="40"/>
      <c r="X365" s="40"/>
    </row>
    <row r="366" spans="1:24" ht="50.25" customHeight="1" outlineLevel="1">
      <c r="A366" s="47" t="s">
        <v>18</v>
      </c>
      <c r="B366" s="48"/>
      <c r="C366" s="49"/>
      <c r="D366" s="41" t="s">
        <v>295</v>
      </c>
      <c r="E366" s="50" t="s">
        <v>681</v>
      </c>
      <c r="F366" s="50" t="s">
        <v>682</v>
      </c>
      <c r="G366" s="59" t="s">
        <v>736</v>
      </c>
      <c r="H366" s="44"/>
      <c r="I366" s="57"/>
      <c r="J366" s="40"/>
      <c r="K366" s="40"/>
      <c r="L366" s="40"/>
      <c r="M366" s="40"/>
      <c r="N366" s="40"/>
      <c r="O366" s="40"/>
      <c r="P366" s="40"/>
      <c r="Q366" s="40"/>
      <c r="R366" s="40"/>
      <c r="S366" s="40"/>
      <c r="T366" s="40"/>
      <c r="U366" s="40"/>
      <c r="V366" s="40"/>
      <c r="W366" s="40"/>
      <c r="X366" s="40"/>
    </row>
    <row r="367" spans="1:24" ht="42.75" customHeight="1" outlineLevel="1">
      <c r="A367" s="47" t="s">
        <v>18</v>
      </c>
      <c r="B367" s="48"/>
      <c r="C367" s="49"/>
      <c r="D367" s="41" t="s">
        <v>1437</v>
      </c>
      <c r="E367" s="50" t="s">
        <v>1439</v>
      </c>
      <c r="F367" s="50"/>
      <c r="G367" s="59" t="s">
        <v>1438</v>
      </c>
      <c r="H367" s="44"/>
      <c r="I367" s="57"/>
      <c r="J367" s="40"/>
      <c r="K367" s="40"/>
      <c r="L367" s="40"/>
      <c r="M367" s="40"/>
      <c r="N367" s="40"/>
      <c r="O367" s="40"/>
      <c r="P367" s="40"/>
      <c r="Q367" s="40"/>
      <c r="R367" s="40"/>
      <c r="S367" s="40"/>
      <c r="T367" s="40"/>
      <c r="U367" s="40"/>
      <c r="V367" s="40"/>
      <c r="W367" s="40"/>
      <c r="X367" s="40"/>
    </row>
    <row r="368" spans="1:24" ht="45.75" customHeight="1" outlineLevel="1">
      <c r="A368" s="114" t="s">
        <v>18</v>
      </c>
      <c r="B368" s="115"/>
      <c r="C368" s="116"/>
      <c r="D368" s="117" t="s">
        <v>737</v>
      </c>
      <c r="E368" s="118" t="s">
        <v>738</v>
      </c>
      <c r="F368" s="118"/>
      <c r="G368" s="119" t="s">
        <v>739</v>
      </c>
      <c r="H368" s="113"/>
      <c r="I368" s="57"/>
      <c r="J368" s="40"/>
      <c r="K368" s="40"/>
      <c r="L368" s="40"/>
      <c r="M368" s="40"/>
      <c r="N368" s="40"/>
      <c r="O368" s="40"/>
      <c r="P368" s="40"/>
      <c r="Q368" s="40"/>
      <c r="R368" s="40"/>
      <c r="S368" s="40"/>
      <c r="T368" s="40"/>
      <c r="U368" s="40"/>
      <c r="V368" s="40"/>
      <c r="W368" s="40"/>
      <c r="X368" s="40"/>
    </row>
    <row r="369" spans="1:24" ht="45.75" customHeight="1" outlineLevel="1">
      <c r="A369" s="114" t="s">
        <v>18</v>
      </c>
      <c r="B369" s="115" t="s">
        <v>61</v>
      </c>
      <c r="C369" s="116"/>
      <c r="D369" s="117" t="s">
        <v>740</v>
      </c>
      <c r="E369" s="118" t="s">
        <v>741</v>
      </c>
      <c r="F369" s="118" t="s">
        <v>742</v>
      </c>
      <c r="G369" s="119" t="s">
        <v>743</v>
      </c>
      <c r="H369" s="44"/>
      <c r="I369" s="57"/>
      <c r="J369" s="40"/>
      <c r="K369" s="40"/>
      <c r="L369" s="40"/>
      <c r="M369" s="40"/>
      <c r="N369" s="40"/>
      <c r="O369" s="40"/>
      <c r="P369" s="40"/>
      <c r="Q369" s="40"/>
      <c r="R369" s="40"/>
      <c r="S369" s="40"/>
      <c r="T369" s="40"/>
      <c r="U369" s="40"/>
      <c r="V369" s="40"/>
      <c r="W369" s="40"/>
      <c r="X369" s="40"/>
    </row>
    <row r="370" spans="1:24" ht="54" customHeight="1" outlineLevel="1">
      <c r="A370" s="114" t="s">
        <v>18</v>
      </c>
      <c r="B370" s="115" t="s">
        <v>61</v>
      </c>
      <c r="C370" s="116"/>
      <c r="D370" s="117" t="s">
        <v>744</v>
      </c>
      <c r="E370" s="118" t="s">
        <v>745</v>
      </c>
      <c r="F370" s="118" t="s">
        <v>746</v>
      </c>
      <c r="G370" s="119" t="s">
        <v>747</v>
      </c>
      <c r="H370" s="113"/>
      <c r="I370" s="57"/>
      <c r="J370" s="40"/>
      <c r="K370" s="40"/>
      <c r="L370" s="40"/>
      <c r="M370" s="40"/>
      <c r="N370" s="40"/>
      <c r="O370" s="40"/>
      <c r="P370" s="40"/>
      <c r="Q370" s="40"/>
      <c r="R370" s="40"/>
      <c r="S370" s="40"/>
      <c r="T370" s="40"/>
      <c r="U370" s="40"/>
      <c r="V370" s="40"/>
      <c r="W370" s="40"/>
      <c r="X370" s="40"/>
    </row>
    <row r="371" spans="1:24" ht="46.5" customHeight="1" outlineLevel="1">
      <c r="A371" s="114" t="s">
        <v>18</v>
      </c>
      <c r="B371" s="115"/>
      <c r="C371" s="116"/>
      <c r="D371" s="117" t="s">
        <v>748</v>
      </c>
      <c r="E371" s="118" t="s">
        <v>749</v>
      </c>
      <c r="F371" s="118" t="s">
        <v>750</v>
      </c>
      <c r="G371" s="119" t="s">
        <v>751</v>
      </c>
      <c r="H371" s="113"/>
      <c r="I371" s="57"/>
      <c r="J371" s="40"/>
      <c r="K371" s="40"/>
      <c r="L371" s="40"/>
      <c r="M371" s="40"/>
      <c r="N371" s="40"/>
      <c r="O371" s="40"/>
      <c r="P371" s="40"/>
      <c r="Q371" s="40"/>
      <c r="R371" s="40"/>
      <c r="S371" s="40"/>
      <c r="T371" s="40"/>
      <c r="U371" s="40"/>
      <c r="V371" s="40"/>
      <c r="W371" s="40"/>
      <c r="X371" s="40"/>
    </row>
    <row r="372" spans="1:24" ht="33" outlineLevel="1">
      <c r="A372" s="114" t="s">
        <v>18</v>
      </c>
      <c r="B372" s="115"/>
      <c r="C372" s="116"/>
      <c r="D372" s="117" t="s">
        <v>752</v>
      </c>
      <c r="E372" s="118"/>
      <c r="F372" s="118"/>
      <c r="G372" s="119" t="s">
        <v>753</v>
      </c>
      <c r="H372" s="44"/>
      <c r="I372" s="57"/>
      <c r="J372" s="40"/>
      <c r="K372" s="40"/>
      <c r="L372" s="40"/>
      <c r="M372" s="40"/>
      <c r="N372" s="40"/>
      <c r="O372" s="40"/>
      <c r="P372" s="40"/>
      <c r="Q372" s="40"/>
      <c r="R372" s="40"/>
      <c r="S372" s="40"/>
      <c r="T372" s="40"/>
      <c r="U372" s="40"/>
      <c r="V372" s="40"/>
      <c r="W372" s="40"/>
      <c r="X372" s="40"/>
    </row>
    <row r="373" spans="1:24" ht="33" outlineLevel="1">
      <c r="A373" s="114" t="s">
        <v>18</v>
      </c>
      <c r="B373" s="115"/>
      <c r="C373" s="116"/>
      <c r="D373" s="117" t="s">
        <v>754</v>
      </c>
      <c r="E373" s="118"/>
      <c r="F373" s="118"/>
      <c r="G373" s="119" t="s">
        <v>755</v>
      </c>
      <c r="H373" s="113"/>
      <c r="I373" s="57"/>
      <c r="J373" s="40"/>
      <c r="K373" s="40"/>
      <c r="L373" s="40"/>
      <c r="M373" s="40"/>
      <c r="N373" s="40"/>
      <c r="O373" s="40"/>
      <c r="P373" s="40"/>
      <c r="Q373" s="40"/>
      <c r="R373" s="40"/>
      <c r="S373" s="40"/>
      <c r="T373" s="40"/>
      <c r="U373" s="40"/>
      <c r="V373" s="40"/>
      <c r="W373" s="40"/>
      <c r="X373" s="40"/>
    </row>
    <row r="374" spans="1:24" ht="47.25" customHeight="1" outlineLevel="1">
      <c r="A374" s="114" t="s">
        <v>18</v>
      </c>
      <c r="B374" s="115"/>
      <c r="C374" s="116"/>
      <c r="D374" s="117" t="s">
        <v>756</v>
      </c>
      <c r="E374" s="118" t="s">
        <v>757</v>
      </c>
      <c r="F374" s="118" t="s">
        <v>758</v>
      </c>
      <c r="G374" s="119" t="s">
        <v>759</v>
      </c>
      <c r="H374" s="113"/>
      <c r="I374" s="57"/>
      <c r="J374" s="40"/>
      <c r="K374" s="40"/>
      <c r="L374" s="40"/>
      <c r="M374" s="40"/>
      <c r="N374" s="40"/>
      <c r="O374" s="40"/>
      <c r="P374" s="40"/>
      <c r="Q374" s="40"/>
      <c r="R374" s="40"/>
      <c r="S374" s="40"/>
      <c r="T374" s="40"/>
      <c r="U374" s="40"/>
      <c r="V374" s="40"/>
      <c r="W374" s="40"/>
      <c r="X374" s="40"/>
    </row>
    <row r="375" spans="1:24" ht="42.75" customHeight="1" outlineLevel="1">
      <c r="A375" s="114" t="s">
        <v>18</v>
      </c>
      <c r="B375" s="115"/>
      <c r="C375" s="116"/>
      <c r="D375" s="117" t="s">
        <v>760</v>
      </c>
      <c r="E375" s="118" t="s">
        <v>761</v>
      </c>
      <c r="F375" s="118" t="s">
        <v>762</v>
      </c>
      <c r="G375" s="119" t="s">
        <v>763</v>
      </c>
      <c r="H375" s="44"/>
      <c r="I375" s="57"/>
      <c r="J375" s="40"/>
      <c r="K375" s="40"/>
      <c r="L375" s="40"/>
      <c r="M375" s="40"/>
      <c r="N375" s="40"/>
      <c r="O375" s="40"/>
      <c r="P375" s="40"/>
      <c r="Q375" s="40"/>
      <c r="R375" s="40"/>
      <c r="S375" s="40"/>
      <c r="T375" s="40"/>
      <c r="U375" s="40"/>
      <c r="V375" s="40"/>
      <c r="W375" s="40"/>
      <c r="X375" s="40"/>
    </row>
    <row r="376" spans="1:24" ht="33" outlineLevel="1">
      <c r="A376" s="114" t="s">
        <v>18</v>
      </c>
      <c r="B376" s="115" t="s">
        <v>725</v>
      </c>
      <c r="C376" s="116"/>
      <c r="D376" s="117" t="s">
        <v>764</v>
      </c>
      <c r="E376" s="118"/>
      <c r="F376" s="118"/>
      <c r="G376" s="119" t="s">
        <v>765</v>
      </c>
      <c r="H376" s="113"/>
      <c r="I376" s="57"/>
      <c r="J376" s="40"/>
      <c r="K376" s="40"/>
      <c r="L376" s="40"/>
      <c r="M376" s="40"/>
      <c r="N376" s="40"/>
      <c r="O376" s="40"/>
      <c r="P376" s="40"/>
      <c r="Q376" s="40"/>
      <c r="R376" s="40"/>
      <c r="S376" s="40"/>
      <c r="T376" s="40"/>
      <c r="U376" s="40"/>
      <c r="V376" s="40"/>
      <c r="W376" s="40"/>
      <c r="X376" s="40"/>
    </row>
    <row r="377" spans="1:24" ht="39.75" customHeight="1" outlineLevel="1">
      <c r="A377" s="114" t="s">
        <v>18</v>
      </c>
      <c r="B377" s="115"/>
      <c r="C377" s="116"/>
      <c r="D377" s="117" t="s">
        <v>766</v>
      </c>
      <c r="E377" s="118" t="s">
        <v>767</v>
      </c>
      <c r="F377" s="118" t="s">
        <v>768</v>
      </c>
      <c r="G377" s="119" t="s">
        <v>769</v>
      </c>
      <c r="H377" s="113"/>
      <c r="I377" s="57"/>
      <c r="J377" s="40"/>
      <c r="K377" s="40"/>
      <c r="L377" s="40"/>
      <c r="M377" s="40"/>
      <c r="N377" s="40"/>
      <c r="O377" s="40"/>
      <c r="P377" s="40"/>
      <c r="Q377" s="40"/>
      <c r="R377" s="40"/>
      <c r="S377" s="40"/>
      <c r="T377" s="40"/>
      <c r="U377" s="40"/>
      <c r="V377" s="40"/>
      <c r="W377" s="40"/>
      <c r="X377" s="40"/>
    </row>
    <row r="378" spans="1:24" ht="42.75" customHeight="1" outlineLevel="1">
      <c r="A378" s="114" t="s">
        <v>18</v>
      </c>
      <c r="B378" s="115"/>
      <c r="C378" s="116"/>
      <c r="D378" s="117" t="s">
        <v>770</v>
      </c>
      <c r="E378" s="118" t="s">
        <v>771</v>
      </c>
      <c r="F378" s="118" t="s">
        <v>768</v>
      </c>
      <c r="G378" s="119" t="s">
        <v>772</v>
      </c>
      <c r="H378" s="113"/>
      <c r="I378" s="57"/>
      <c r="J378" s="40"/>
      <c r="K378" s="40"/>
      <c r="L378" s="40"/>
      <c r="M378" s="40"/>
      <c r="N378" s="40"/>
      <c r="O378" s="40"/>
      <c r="P378" s="40"/>
      <c r="Q378" s="40"/>
      <c r="R378" s="40"/>
      <c r="S378" s="40"/>
      <c r="T378" s="40"/>
      <c r="U378" s="40"/>
      <c r="V378" s="40"/>
      <c r="W378" s="40"/>
      <c r="X378" s="40"/>
    </row>
    <row r="379" spans="1:24" ht="32.25" customHeight="1" outlineLevel="1">
      <c r="A379" s="114" t="s">
        <v>18</v>
      </c>
      <c r="B379" s="115"/>
      <c r="C379" s="116"/>
      <c r="D379" s="117" t="s">
        <v>773</v>
      </c>
      <c r="E379" s="118" t="s">
        <v>1440</v>
      </c>
      <c r="F379" s="118" t="s">
        <v>774</v>
      </c>
      <c r="G379" s="119" t="s">
        <v>775</v>
      </c>
      <c r="H379" s="113"/>
      <c r="I379" s="57"/>
      <c r="J379" s="40"/>
      <c r="K379" s="40"/>
      <c r="L379" s="40"/>
      <c r="M379" s="40"/>
      <c r="N379" s="40"/>
      <c r="O379" s="40"/>
      <c r="P379" s="40"/>
      <c r="Q379" s="40"/>
      <c r="R379" s="40"/>
      <c r="S379" s="40"/>
      <c r="T379" s="40"/>
      <c r="U379" s="40"/>
      <c r="V379" s="40"/>
      <c r="W379" s="40"/>
      <c r="X379" s="40"/>
    </row>
    <row r="380" spans="1:24" ht="39.75" customHeight="1" outlineLevel="1">
      <c r="A380" s="114" t="s">
        <v>18</v>
      </c>
      <c r="B380" s="115"/>
      <c r="C380" s="116"/>
      <c r="D380" s="117" t="s">
        <v>776</v>
      </c>
      <c r="E380" s="118" t="s">
        <v>777</v>
      </c>
      <c r="F380" s="118" t="s">
        <v>778</v>
      </c>
      <c r="G380" s="119" t="s">
        <v>779</v>
      </c>
      <c r="H380" s="113"/>
      <c r="I380" s="57"/>
      <c r="J380" s="40"/>
      <c r="K380" s="40"/>
      <c r="L380" s="40"/>
      <c r="M380" s="40"/>
      <c r="N380" s="40"/>
      <c r="O380" s="40"/>
      <c r="P380" s="40"/>
      <c r="Q380" s="40"/>
      <c r="R380" s="40"/>
      <c r="S380" s="40"/>
      <c r="T380" s="40"/>
      <c r="U380" s="40"/>
      <c r="V380" s="40"/>
      <c r="W380" s="40"/>
      <c r="X380" s="40"/>
    </row>
    <row r="381" spans="1:24" ht="27.75" customHeight="1" outlineLevel="1">
      <c r="A381" s="114" t="s">
        <v>18</v>
      </c>
      <c r="B381" s="115"/>
      <c r="C381" s="116"/>
      <c r="D381" s="117" t="s">
        <v>780</v>
      </c>
      <c r="E381" s="118" t="s">
        <v>781</v>
      </c>
      <c r="F381" s="118" t="s">
        <v>782</v>
      </c>
      <c r="G381" s="119" t="s">
        <v>783</v>
      </c>
      <c r="H381" s="113"/>
      <c r="I381" s="57"/>
      <c r="J381" s="40"/>
      <c r="K381" s="40"/>
      <c r="L381" s="40"/>
      <c r="M381" s="40"/>
      <c r="N381" s="40"/>
      <c r="O381" s="40"/>
      <c r="P381" s="40"/>
      <c r="Q381" s="40"/>
      <c r="R381" s="40"/>
      <c r="S381" s="40"/>
      <c r="T381" s="40"/>
      <c r="U381" s="40"/>
      <c r="V381" s="40"/>
      <c r="W381" s="40"/>
      <c r="X381" s="40"/>
    </row>
    <row r="382" spans="1:24" ht="42.75" customHeight="1" outlineLevel="1">
      <c r="A382" s="114" t="s">
        <v>18</v>
      </c>
      <c r="B382" s="115"/>
      <c r="C382" s="116"/>
      <c r="D382" s="117" t="s">
        <v>784</v>
      </c>
      <c r="E382" s="118" t="s">
        <v>785</v>
      </c>
      <c r="F382" s="118" t="s">
        <v>786</v>
      </c>
      <c r="G382" s="119" t="s">
        <v>787</v>
      </c>
      <c r="H382" s="113"/>
      <c r="I382" s="57"/>
      <c r="J382" s="40"/>
      <c r="K382" s="40"/>
      <c r="L382" s="40"/>
      <c r="M382" s="40"/>
      <c r="N382" s="40"/>
      <c r="O382" s="40"/>
      <c r="P382" s="40"/>
      <c r="Q382" s="40"/>
      <c r="R382" s="40"/>
      <c r="S382" s="40"/>
      <c r="T382" s="40"/>
      <c r="U382" s="40"/>
      <c r="V382" s="40"/>
      <c r="W382" s="40"/>
      <c r="X382" s="40"/>
    </row>
    <row r="383" spans="1:24" ht="46.5" outlineLevel="1">
      <c r="A383" s="114" t="s">
        <v>18</v>
      </c>
      <c r="B383" s="115" t="s">
        <v>60</v>
      </c>
      <c r="C383" s="116"/>
      <c r="D383" s="117" t="s">
        <v>788</v>
      </c>
      <c r="E383" s="118" t="s">
        <v>789</v>
      </c>
      <c r="F383" s="118" t="s">
        <v>742</v>
      </c>
      <c r="G383" s="119" t="s">
        <v>790</v>
      </c>
      <c r="H383" s="44"/>
      <c r="I383" s="57"/>
      <c r="J383" s="40"/>
      <c r="K383" s="40"/>
      <c r="L383" s="40"/>
      <c r="M383" s="40"/>
      <c r="N383" s="40"/>
      <c r="O383" s="40"/>
      <c r="P383" s="40"/>
      <c r="Q383" s="40"/>
      <c r="R383" s="40"/>
      <c r="S383" s="40"/>
      <c r="T383" s="40"/>
      <c r="U383" s="40"/>
      <c r="V383" s="40"/>
      <c r="W383" s="40"/>
      <c r="X383" s="40"/>
    </row>
    <row r="384" spans="1:24" ht="69.75" outlineLevel="1">
      <c r="A384" s="114" t="s">
        <v>18</v>
      </c>
      <c r="B384" s="115" t="s">
        <v>725</v>
      </c>
      <c r="C384" s="116"/>
      <c r="D384" s="117" t="s">
        <v>791</v>
      </c>
      <c r="E384" s="118" t="s">
        <v>792</v>
      </c>
      <c r="F384" s="118" t="s">
        <v>793</v>
      </c>
      <c r="G384" s="119" t="s">
        <v>794</v>
      </c>
      <c r="H384" s="44"/>
      <c r="I384" s="57"/>
      <c r="J384" s="40"/>
      <c r="K384" s="40"/>
      <c r="L384" s="40"/>
      <c r="M384" s="40"/>
      <c r="N384" s="40"/>
      <c r="O384" s="40"/>
      <c r="P384" s="40"/>
      <c r="Q384" s="40"/>
      <c r="R384" s="40"/>
      <c r="S384" s="40"/>
      <c r="T384" s="40"/>
      <c r="U384" s="40"/>
      <c r="V384" s="40"/>
      <c r="W384" s="40"/>
      <c r="X384" s="40"/>
    </row>
    <row r="385" spans="1:24" ht="46.5" outlineLevel="1">
      <c r="A385" s="114" t="s">
        <v>18</v>
      </c>
      <c r="B385" s="115" t="s">
        <v>795</v>
      </c>
      <c r="C385" s="116"/>
      <c r="D385" s="117" t="s">
        <v>796</v>
      </c>
      <c r="E385" s="118" t="s">
        <v>797</v>
      </c>
      <c r="F385" s="118" t="s">
        <v>742</v>
      </c>
      <c r="G385" s="119" t="s">
        <v>798</v>
      </c>
      <c r="H385" s="44"/>
      <c r="I385" s="57"/>
      <c r="J385" s="40"/>
      <c r="K385" s="40"/>
      <c r="L385" s="40"/>
      <c r="M385" s="40"/>
      <c r="N385" s="40"/>
      <c r="O385" s="40"/>
      <c r="P385" s="40"/>
      <c r="Q385" s="40"/>
      <c r="R385" s="40"/>
      <c r="S385" s="40"/>
      <c r="T385" s="40"/>
      <c r="U385" s="40"/>
      <c r="V385" s="40"/>
      <c r="W385" s="40"/>
      <c r="X385" s="40"/>
    </row>
    <row r="386" spans="1:24" ht="47.25" customHeight="1" outlineLevel="1">
      <c r="A386" s="114" t="s">
        <v>18</v>
      </c>
      <c r="B386" s="115" t="s">
        <v>799</v>
      </c>
      <c r="C386" s="116"/>
      <c r="D386" s="117" t="s">
        <v>800</v>
      </c>
      <c r="E386" s="118" t="s">
        <v>801</v>
      </c>
      <c r="F386" s="118" t="s">
        <v>742</v>
      </c>
      <c r="G386" s="119" t="s">
        <v>802</v>
      </c>
      <c r="H386" s="44"/>
      <c r="I386" s="57"/>
      <c r="J386" s="40"/>
      <c r="K386" s="40"/>
      <c r="L386" s="40"/>
      <c r="M386" s="40"/>
      <c r="N386" s="40"/>
      <c r="O386" s="40"/>
      <c r="P386" s="40"/>
      <c r="Q386" s="40"/>
      <c r="R386" s="40"/>
      <c r="S386" s="40"/>
      <c r="T386" s="40"/>
      <c r="U386" s="40"/>
      <c r="V386" s="40"/>
      <c r="W386" s="40"/>
      <c r="X386" s="40"/>
    </row>
    <row r="387" spans="1:24" ht="33" outlineLevel="1">
      <c r="A387" s="47" t="s">
        <v>18</v>
      </c>
      <c r="B387" s="48"/>
      <c r="C387" s="49"/>
      <c r="D387" s="41"/>
      <c r="E387" s="50"/>
      <c r="F387" s="50"/>
      <c r="G387" s="59"/>
      <c r="H387" s="44"/>
      <c r="I387" s="57"/>
      <c r="J387" s="40"/>
      <c r="K387" s="40"/>
      <c r="L387" s="40"/>
      <c r="M387" s="40"/>
      <c r="N387" s="40"/>
      <c r="O387" s="40"/>
      <c r="P387" s="40"/>
      <c r="Q387" s="40"/>
      <c r="R387" s="40"/>
      <c r="S387" s="40"/>
      <c r="T387" s="40"/>
      <c r="U387" s="40"/>
      <c r="V387" s="40"/>
      <c r="W387" s="40"/>
      <c r="X387" s="40"/>
    </row>
    <row r="388" spans="1:24" ht="33.75" thickBot="1">
      <c r="A388" s="40"/>
      <c r="B388" s="40"/>
      <c r="C388" s="40"/>
      <c r="D388" s="40"/>
      <c r="E388" s="40"/>
      <c r="F388" s="40"/>
      <c r="G388" s="40"/>
      <c r="H388" s="40"/>
      <c r="I388" s="57"/>
      <c r="J388" s="40"/>
      <c r="K388" s="40"/>
      <c r="L388" s="40"/>
      <c r="M388" s="40"/>
      <c r="N388" s="40"/>
      <c r="O388" s="40"/>
      <c r="P388" s="40"/>
      <c r="Q388" s="40"/>
      <c r="R388" s="40"/>
      <c r="S388" s="40"/>
      <c r="T388" s="40"/>
      <c r="U388" s="40"/>
      <c r="V388" s="40"/>
      <c r="W388" s="40"/>
      <c r="X388" s="40"/>
    </row>
    <row r="389" spans="1:24" ht="59.25">
      <c r="A389" s="850" t="s">
        <v>803</v>
      </c>
      <c r="B389" s="850"/>
      <c r="C389" s="850"/>
      <c r="D389" s="850"/>
      <c r="E389" s="850"/>
      <c r="F389" s="850"/>
      <c r="G389" s="850"/>
      <c r="H389" s="850"/>
      <c r="I389" s="57"/>
      <c r="J389" s="40"/>
      <c r="K389" s="40"/>
      <c r="L389" s="40"/>
      <c r="M389" s="40"/>
      <c r="N389" s="40"/>
      <c r="O389" s="40"/>
      <c r="P389" s="40"/>
      <c r="Q389" s="40"/>
      <c r="R389" s="40"/>
      <c r="S389" s="40"/>
      <c r="T389" s="40"/>
      <c r="U389" s="40"/>
      <c r="V389" s="40"/>
      <c r="W389" s="40"/>
      <c r="X389" s="40"/>
    </row>
    <row r="390" spans="1:24" ht="33" hidden="1" outlineLevel="1">
      <c r="A390" s="47" t="s">
        <v>804</v>
      </c>
      <c r="B390" s="48"/>
      <c r="C390" s="49"/>
      <c r="D390" s="41" t="s">
        <v>434</v>
      </c>
      <c r="E390" s="50" t="s">
        <v>805</v>
      </c>
      <c r="F390" s="50" t="s">
        <v>88</v>
      </c>
      <c r="G390" s="59" t="s">
        <v>806</v>
      </c>
      <c r="H390" s="44"/>
      <c r="I390" s="57"/>
      <c r="J390" s="40"/>
      <c r="K390" s="40"/>
      <c r="L390" s="40"/>
      <c r="M390" s="40"/>
      <c r="N390" s="40"/>
      <c r="O390" s="40"/>
      <c r="P390" s="40"/>
      <c r="Q390" s="40"/>
      <c r="R390" s="40"/>
      <c r="S390" s="40"/>
      <c r="T390" s="40"/>
      <c r="U390" s="40"/>
      <c r="V390" s="40"/>
      <c r="W390" s="40"/>
      <c r="X390" s="40"/>
    </row>
    <row r="391" spans="1:24" ht="33.75" collapsed="1" thickBot="1">
      <c r="A391" s="40"/>
      <c r="B391" s="40"/>
      <c r="C391" s="40"/>
      <c r="D391" s="40"/>
      <c r="E391" s="40"/>
      <c r="F391" s="40"/>
      <c r="G391" s="40"/>
      <c r="H391" s="40"/>
      <c r="I391" s="57"/>
      <c r="J391" s="40"/>
      <c r="K391" s="40"/>
      <c r="L391" s="40"/>
      <c r="M391" s="40"/>
      <c r="N391" s="40"/>
      <c r="O391" s="40"/>
      <c r="P391" s="40"/>
      <c r="Q391" s="40"/>
      <c r="R391" s="40"/>
      <c r="S391" s="40"/>
      <c r="T391" s="40"/>
      <c r="U391" s="40"/>
      <c r="V391" s="40"/>
      <c r="W391" s="40"/>
      <c r="X391" s="40"/>
    </row>
    <row r="392" spans="1:24" ht="59.25">
      <c r="A392" s="850" t="s">
        <v>807</v>
      </c>
      <c r="B392" s="850"/>
      <c r="C392" s="850"/>
      <c r="D392" s="850"/>
      <c r="E392" s="850"/>
      <c r="F392" s="850"/>
      <c r="G392" s="850"/>
      <c r="H392" s="850"/>
      <c r="I392" s="57"/>
      <c r="J392" s="40"/>
      <c r="K392" s="40"/>
      <c r="L392" s="40"/>
      <c r="M392" s="40"/>
      <c r="N392" s="40"/>
      <c r="O392" s="40"/>
      <c r="P392" s="40"/>
      <c r="Q392" s="40"/>
      <c r="R392" s="40"/>
      <c r="S392" s="40"/>
      <c r="T392" s="40"/>
      <c r="U392" s="40"/>
      <c r="V392" s="40"/>
      <c r="W392" s="40"/>
      <c r="X392" s="40"/>
    </row>
    <row r="393" spans="1:24" ht="51.75" customHeight="1" hidden="1" outlineLevel="1">
      <c r="A393" s="47" t="s">
        <v>808</v>
      </c>
      <c r="B393" s="48"/>
      <c r="C393" s="49"/>
      <c r="D393" s="41" t="s">
        <v>82</v>
      </c>
      <c r="E393" s="50" t="s">
        <v>809</v>
      </c>
      <c r="F393" s="50" t="s">
        <v>810</v>
      </c>
      <c r="G393" s="59"/>
      <c r="H393" s="44"/>
      <c r="I393" s="57"/>
      <c r="J393" s="40"/>
      <c r="K393" s="40"/>
      <c r="L393" s="40"/>
      <c r="M393" s="40"/>
      <c r="N393" s="40"/>
      <c r="O393" s="40"/>
      <c r="P393" s="40"/>
      <c r="Q393" s="40"/>
      <c r="R393" s="40"/>
      <c r="S393" s="40"/>
      <c r="T393" s="40"/>
      <c r="U393" s="40"/>
      <c r="V393" s="40"/>
      <c r="W393" s="40"/>
      <c r="X393" s="40"/>
    </row>
    <row r="394" spans="1:24" ht="17.25" customHeight="1" collapsed="1" thickBot="1">
      <c r="A394" s="40"/>
      <c r="B394" s="40"/>
      <c r="C394" s="40"/>
      <c r="D394" s="40"/>
      <c r="E394" s="40"/>
      <c r="F394" s="40"/>
      <c r="G394" s="40"/>
      <c r="H394" s="40"/>
      <c r="I394" s="57"/>
      <c r="J394" s="40"/>
      <c r="K394" s="40"/>
      <c r="L394" s="40"/>
      <c r="M394" s="40"/>
      <c r="N394" s="40"/>
      <c r="O394" s="40"/>
      <c r="P394" s="40"/>
      <c r="Q394" s="40"/>
      <c r="R394" s="40"/>
      <c r="S394" s="40"/>
      <c r="T394" s="40"/>
      <c r="U394" s="40"/>
      <c r="V394" s="40"/>
      <c r="W394" s="40"/>
      <c r="X394" s="40"/>
    </row>
    <row r="395" spans="1:24" ht="51.75" customHeight="1">
      <c r="A395" s="850" t="s">
        <v>40</v>
      </c>
      <c r="B395" s="850"/>
      <c r="C395" s="850"/>
      <c r="D395" s="850"/>
      <c r="E395" s="850"/>
      <c r="F395" s="850"/>
      <c r="G395" s="850"/>
      <c r="H395" s="850"/>
      <c r="I395" s="57"/>
      <c r="J395" s="40"/>
      <c r="K395" s="40"/>
      <c r="L395" s="40"/>
      <c r="M395" s="40"/>
      <c r="N395" s="40"/>
      <c r="O395" s="40"/>
      <c r="P395" s="40"/>
      <c r="Q395" s="40"/>
      <c r="R395" s="40"/>
      <c r="S395" s="40"/>
      <c r="T395" s="40"/>
      <c r="U395" s="40"/>
      <c r="V395" s="40"/>
      <c r="W395" s="40"/>
      <c r="X395" s="40"/>
    </row>
    <row r="396" spans="1:24" ht="55.5" customHeight="1" hidden="1" outlineLevel="1">
      <c r="A396" s="47" t="s">
        <v>40</v>
      </c>
      <c r="B396" s="48"/>
      <c r="C396" s="49"/>
      <c r="D396" s="41" t="s">
        <v>77</v>
      </c>
      <c r="E396" s="50" t="s">
        <v>1403</v>
      </c>
      <c r="F396" s="50" t="s">
        <v>1402</v>
      </c>
      <c r="G396" s="59" t="s">
        <v>1401</v>
      </c>
      <c r="H396" s="44"/>
      <c r="I396" s="57"/>
      <c r="J396" s="40"/>
      <c r="K396" s="40"/>
      <c r="L396" s="40"/>
      <c r="M396" s="40"/>
      <c r="N396" s="40"/>
      <c r="O396" s="40"/>
      <c r="P396" s="40"/>
      <c r="Q396" s="40"/>
      <c r="R396" s="40"/>
      <c r="S396" s="40"/>
      <c r="T396" s="40"/>
      <c r="U396" s="40"/>
      <c r="V396" s="40"/>
      <c r="W396" s="40"/>
      <c r="X396" s="40"/>
    </row>
    <row r="397" spans="1:24" ht="47.25" customHeight="1" hidden="1" outlineLevel="1">
      <c r="A397" s="47" t="s">
        <v>40</v>
      </c>
      <c r="B397" s="48"/>
      <c r="C397" s="49"/>
      <c r="D397" s="41" t="s">
        <v>82</v>
      </c>
      <c r="E397" s="50" t="s">
        <v>1166</v>
      </c>
      <c r="F397" s="50" t="s">
        <v>812</v>
      </c>
      <c r="G397" s="59" t="s">
        <v>813</v>
      </c>
      <c r="H397" s="44"/>
      <c r="I397" s="57"/>
      <c r="J397" s="40"/>
      <c r="K397" s="40"/>
      <c r="L397" s="40"/>
      <c r="M397" s="40"/>
      <c r="N397" s="40"/>
      <c r="O397" s="40"/>
      <c r="P397" s="40"/>
      <c r="Q397" s="40"/>
      <c r="R397" s="40"/>
      <c r="S397" s="40"/>
      <c r="T397" s="40"/>
      <c r="U397" s="40"/>
      <c r="V397" s="40"/>
      <c r="W397" s="40"/>
      <c r="X397" s="40"/>
    </row>
    <row r="398" spans="1:24" ht="47.25" customHeight="1" hidden="1" outlineLevel="1">
      <c r="A398" s="47" t="s">
        <v>40</v>
      </c>
      <c r="B398" s="48"/>
      <c r="C398" s="49"/>
      <c r="D398" s="41" t="s">
        <v>661</v>
      </c>
      <c r="E398" s="50" t="s">
        <v>814</v>
      </c>
      <c r="F398" s="50" t="s">
        <v>815</v>
      </c>
      <c r="G398" s="59" t="s">
        <v>816</v>
      </c>
      <c r="H398" s="44"/>
      <c r="I398" s="57"/>
      <c r="J398" s="40"/>
      <c r="K398" s="40"/>
      <c r="L398" s="40"/>
      <c r="M398" s="40"/>
      <c r="N398" s="40"/>
      <c r="O398" s="40"/>
      <c r="P398" s="40"/>
      <c r="Q398" s="40"/>
      <c r="R398" s="40"/>
      <c r="S398" s="40"/>
      <c r="T398" s="40"/>
      <c r="U398" s="40"/>
      <c r="V398" s="40"/>
      <c r="W398" s="40"/>
      <c r="X398" s="40"/>
    </row>
    <row r="399" spans="1:24" ht="46.5" hidden="1" outlineLevel="1">
      <c r="A399" s="47" t="s">
        <v>40</v>
      </c>
      <c r="B399" s="48"/>
      <c r="C399" s="49"/>
      <c r="D399" s="41" t="s">
        <v>817</v>
      </c>
      <c r="E399" s="50" t="s">
        <v>818</v>
      </c>
      <c r="F399" s="50" t="s">
        <v>88</v>
      </c>
      <c r="G399" s="59" t="s">
        <v>811</v>
      </c>
      <c r="H399" s="44"/>
      <c r="I399" s="57"/>
      <c r="J399" s="40"/>
      <c r="K399" s="40"/>
      <c r="L399" s="40"/>
      <c r="M399" s="40"/>
      <c r="N399" s="40"/>
      <c r="O399" s="40"/>
      <c r="P399" s="40"/>
      <c r="Q399" s="40"/>
      <c r="R399" s="40"/>
      <c r="S399" s="40"/>
      <c r="T399" s="40"/>
      <c r="U399" s="40"/>
      <c r="V399" s="40"/>
      <c r="W399" s="40"/>
      <c r="X399" s="40"/>
    </row>
    <row r="400" spans="1:24" ht="51" customHeight="1" hidden="1" outlineLevel="1">
      <c r="A400" s="47" t="s">
        <v>40</v>
      </c>
      <c r="B400" s="48"/>
      <c r="C400" s="49"/>
      <c r="D400" s="41" t="s">
        <v>281</v>
      </c>
      <c r="E400" s="50" t="s">
        <v>819</v>
      </c>
      <c r="F400" s="50" t="s">
        <v>820</v>
      </c>
      <c r="G400" s="59" t="s">
        <v>821</v>
      </c>
      <c r="H400" s="44"/>
      <c r="I400" s="57"/>
      <c r="J400" s="40"/>
      <c r="K400" s="40"/>
      <c r="L400" s="40"/>
      <c r="M400" s="40"/>
      <c r="N400" s="40"/>
      <c r="O400" s="40"/>
      <c r="P400" s="40"/>
      <c r="Q400" s="40"/>
      <c r="R400" s="40"/>
      <c r="S400" s="40"/>
      <c r="T400" s="40"/>
      <c r="U400" s="40"/>
      <c r="V400" s="40"/>
      <c r="W400" s="40"/>
      <c r="X400" s="40"/>
    </row>
    <row r="401" spans="1:24" ht="51" customHeight="1" hidden="1" outlineLevel="1">
      <c r="A401" s="47" t="s">
        <v>40</v>
      </c>
      <c r="B401" s="48"/>
      <c r="C401" s="49"/>
      <c r="D401" s="41" t="s">
        <v>459</v>
      </c>
      <c r="E401" s="50" t="s">
        <v>822</v>
      </c>
      <c r="F401" s="50" t="s">
        <v>823</v>
      </c>
      <c r="G401" s="59" t="s">
        <v>824</v>
      </c>
      <c r="H401" s="44"/>
      <c r="I401" s="57"/>
      <c r="J401" s="40"/>
      <c r="K401" s="40"/>
      <c r="L401" s="40"/>
      <c r="M401" s="40"/>
      <c r="N401" s="40"/>
      <c r="O401" s="40"/>
      <c r="P401" s="40"/>
      <c r="Q401" s="40"/>
      <c r="R401" s="40"/>
      <c r="S401" s="40"/>
      <c r="T401" s="40"/>
      <c r="U401" s="40"/>
      <c r="V401" s="40"/>
      <c r="W401" s="40"/>
      <c r="X401" s="40"/>
    </row>
    <row r="402" spans="1:24" ht="51" customHeight="1" hidden="1" outlineLevel="1">
      <c r="A402" s="47" t="s">
        <v>40</v>
      </c>
      <c r="B402" s="48"/>
      <c r="C402" s="49"/>
      <c r="D402" s="41" t="s">
        <v>825</v>
      </c>
      <c r="E402" s="50" t="s">
        <v>826</v>
      </c>
      <c r="F402" s="50" t="s">
        <v>827</v>
      </c>
      <c r="G402" s="59" t="s">
        <v>828</v>
      </c>
      <c r="H402" s="44"/>
      <c r="I402" s="57"/>
      <c r="J402" s="40"/>
      <c r="K402" s="40"/>
      <c r="L402" s="40"/>
      <c r="M402" s="40"/>
      <c r="N402" s="40"/>
      <c r="O402" s="40"/>
      <c r="P402" s="40"/>
      <c r="Q402" s="40"/>
      <c r="R402" s="40"/>
      <c r="S402" s="40"/>
      <c r="T402" s="40"/>
      <c r="U402" s="40"/>
      <c r="V402" s="40"/>
      <c r="W402" s="40"/>
      <c r="X402" s="40"/>
    </row>
    <row r="403" spans="1:24" ht="51" customHeight="1" hidden="1" outlineLevel="1">
      <c r="A403" s="47" t="s">
        <v>40</v>
      </c>
      <c r="B403" s="48"/>
      <c r="C403" s="49"/>
      <c r="D403" s="41" t="s">
        <v>829</v>
      </c>
      <c r="E403" s="50" t="s">
        <v>830</v>
      </c>
      <c r="F403" s="50" t="s">
        <v>171</v>
      </c>
      <c r="G403" s="59" t="s">
        <v>811</v>
      </c>
      <c r="H403" s="44"/>
      <c r="I403" s="57"/>
      <c r="J403" s="40"/>
      <c r="K403" s="40"/>
      <c r="L403" s="40"/>
      <c r="M403" s="40"/>
      <c r="N403" s="40"/>
      <c r="O403" s="40"/>
      <c r="P403" s="40"/>
      <c r="Q403" s="40"/>
      <c r="R403" s="40"/>
      <c r="S403" s="40"/>
      <c r="T403" s="40"/>
      <c r="U403" s="40"/>
      <c r="V403" s="40"/>
      <c r="W403" s="40"/>
      <c r="X403" s="40"/>
    </row>
    <row r="404" spans="1:24" ht="66" customHeight="1" hidden="1" outlineLevel="1">
      <c r="A404" s="47" t="s">
        <v>40</v>
      </c>
      <c r="B404" s="48"/>
      <c r="C404" s="49"/>
      <c r="D404" s="41" t="s">
        <v>109</v>
      </c>
      <c r="E404" s="50" t="s">
        <v>831</v>
      </c>
      <c r="F404" s="50" t="s">
        <v>171</v>
      </c>
      <c r="G404" s="59" t="s">
        <v>811</v>
      </c>
      <c r="H404" s="44"/>
      <c r="I404" s="57"/>
      <c r="J404" s="40"/>
      <c r="K404" s="40"/>
      <c r="L404" s="40"/>
      <c r="M404" s="40"/>
      <c r="N404" s="40"/>
      <c r="O404" s="40"/>
      <c r="P404" s="40"/>
      <c r="Q404" s="40"/>
      <c r="R404" s="40"/>
      <c r="S404" s="40"/>
      <c r="T404" s="40"/>
      <c r="U404" s="40"/>
      <c r="V404" s="40"/>
      <c r="W404" s="40"/>
      <c r="X404" s="40"/>
    </row>
    <row r="405" spans="1:24" ht="33" hidden="1" outlineLevel="1">
      <c r="A405" s="47" t="s">
        <v>40</v>
      </c>
      <c r="B405" s="48"/>
      <c r="C405" s="49"/>
      <c r="D405" s="41" t="s">
        <v>117</v>
      </c>
      <c r="E405" s="50" t="s">
        <v>832</v>
      </c>
      <c r="F405" s="50"/>
      <c r="G405" s="59" t="s">
        <v>833</v>
      </c>
      <c r="H405" s="44"/>
      <c r="I405" s="57"/>
      <c r="J405" s="40"/>
      <c r="K405" s="40"/>
      <c r="L405" s="40"/>
      <c r="M405" s="40"/>
      <c r="N405" s="40"/>
      <c r="O405" s="40"/>
      <c r="P405" s="40"/>
      <c r="Q405" s="40"/>
      <c r="R405" s="40"/>
      <c r="S405" s="40"/>
      <c r="T405" s="40"/>
      <c r="U405" s="40"/>
      <c r="V405" s="40"/>
      <c r="W405" s="40"/>
      <c r="X405" s="40"/>
    </row>
    <row r="406" spans="1:24" ht="46.5" hidden="1" outlineLevel="1">
      <c r="A406" s="47" t="s">
        <v>40</v>
      </c>
      <c r="B406" s="48"/>
      <c r="C406" s="49"/>
      <c r="D406" s="41" t="s">
        <v>146</v>
      </c>
      <c r="E406" s="50" t="s">
        <v>834</v>
      </c>
      <c r="F406" s="50" t="s">
        <v>171</v>
      </c>
      <c r="G406" s="59" t="s">
        <v>811</v>
      </c>
      <c r="H406" s="44"/>
      <c r="I406" s="57"/>
      <c r="J406" s="40"/>
      <c r="K406" s="40"/>
      <c r="L406" s="40"/>
      <c r="M406" s="40"/>
      <c r="N406" s="40"/>
      <c r="O406" s="40"/>
      <c r="P406" s="40"/>
      <c r="Q406" s="40"/>
      <c r="R406" s="40"/>
      <c r="S406" s="40"/>
      <c r="T406" s="40"/>
      <c r="U406" s="40"/>
      <c r="V406" s="40"/>
      <c r="W406" s="40"/>
      <c r="X406" s="40"/>
    </row>
    <row r="407" spans="1:24" ht="76.5" hidden="1" outlineLevel="1">
      <c r="A407" s="47" t="s">
        <v>40</v>
      </c>
      <c r="B407" s="48"/>
      <c r="C407" s="49"/>
      <c r="D407" s="41" t="s">
        <v>581</v>
      </c>
      <c r="E407" s="50"/>
      <c r="F407" s="50"/>
      <c r="G407" s="59" t="s">
        <v>835</v>
      </c>
      <c r="H407" s="44"/>
      <c r="I407" s="57"/>
      <c r="J407" s="40"/>
      <c r="K407" s="40"/>
      <c r="L407" s="40"/>
      <c r="M407" s="40"/>
      <c r="N407" s="40"/>
      <c r="O407" s="40"/>
      <c r="P407" s="40"/>
      <c r="Q407" s="40"/>
      <c r="R407" s="40"/>
      <c r="S407" s="40"/>
      <c r="T407" s="40"/>
      <c r="U407" s="40"/>
      <c r="V407" s="40"/>
      <c r="W407" s="40"/>
      <c r="X407" s="40"/>
    </row>
    <row r="408" spans="1:24" ht="46.5" hidden="1" outlineLevel="1">
      <c r="A408" s="47" t="s">
        <v>40</v>
      </c>
      <c r="B408" s="48"/>
      <c r="C408" s="49"/>
      <c r="D408" s="41" t="s">
        <v>123</v>
      </c>
      <c r="E408" s="50" t="s">
        <v>836</v>
      </c>
      <c r="F408" s="50" t="s">
        <v>218</v>
      </c>
      <c r="G408" s="59" t="s">
        <v>811</v>
      </c>
      <c r="H408" s="44"/>
      <c r="I408" s="57"/>
      <c r="J408" s="40"/>
      <c r="K408" s="40"/>
      <c r="L408" s="40"/>
      <c r="M408" s="40"/>
      <c r="N408" s="40"/>
      <c r="O408" s="40"/>
      <c r="P408" s="40"/>
      <c r="Q408" s="40"/>
      <c r="R408" s="40"/>
      <c r="S408" s="40"/>
      <c r="T408" s="40"/>
      <c r="U408" s="40"/>
      <c r="V408" s="40"/>
      <c r="W408" s="40"/>
      <c r="X408" s="40"/>
    </row>
    <row r="409" spans="1:24" ht="46.5" hidden="1" outlineLevel="1">
      <c r="A409" s="47" t="s">
        <v>40</v>
      </c>
      <c r="B409" s="48"/>
      <c r="C409" s="49"/>
      <c r="D409" s="41" t="s">
        <v>175</v>
      </c>
      <c r="E409" s="50" t="s">
        <v>837</v>
      </c>
      <c r="F409" s="50" t="s">
        <v>838</v>
      </c>
      <c r="G409" s="59" t="s">
        <v>811</v>
      </c>
      <c r="H409" s="44"/>
      <c r="I409" s="57"/>
      <c r="J409" s="40"/>
      <c r="K409" s="40"/>
      <c r="L409" s="40"/>
      <c r="M409" s="40"/>
      <c r="N409" s="40"/>
      <c r="O409" s="40"/>
      <c r="P409" s="40"/>
      <c r="Q409" s="40"/>
      <c r="R409" s="40"/>
      <c r="S409" s="40"/>
      <c r="T409" s="40"/>
      <c r="U409" s="40"/>
      <c r="V409" s="40"/>
      <c r="W409" s="40"/>
      <c r="X409" s="40"/>
    </row>
    <row r="410" spans="1:24" ht="33" hidden="1" outlineLevel="1">
      <c r="A410" s="47" t="s">
        <v>40</v>
      </c>
      <c r="B410" s="48"/>
      <c r="C410" s="49"/>
      <c r="D410" s="41" t="s">
        <v>133</v>
      </c>
      <c r="E410" s="50" t="s">
        <v>839</v>
      </c>
      <c r="F410" s="50" t="s">
        <v>98</v>
      </c>
      <c r="G410" s="59" t="s">
        <v>840</v>
      </c>
      <c r="H410" s="44"/>
      <c r="I410" s="57"/>
      <c r="J410" s="40"/>
      <c r="K410" s="40"/>
      <c r="L410" s="40"/>
      <c r="M410" s="40"/>
      <c r="N410" s="40"/>
      <c r="O410" s="40"/>
      <c r="P410" s="40"/>
      <c r="Q410" s="40"/>
      <c r="R410" s="40"/>
      <c r="S410" s="40"/>
      <c r="T410" s="40"/>
      <c r="U410" s="40"/>
      <c r="V410" s="40"/>
      <c r="W410" s="40"/>
      <c r="X410" s="40"/>
    </row>
    <row r="411" spans="1:24" ht="23.25" customHeight="1" hidden="1" outlineLevel="1">
      <c r="A411" s="47" t="s">
        <v>40</v>
      </c>
      <c r="B411" s="48"/>
      <c r="C411" s="49"/>
      <c r="D411" s="41" t="s">
        <v>184</v>
      </c>
      <c r="E411" s="50" t="s">
        <v>841</v>
      </c>
      <c r="F411" s="50" t="s">
        <v>842</v>
      </c>
      <c r="G411" s="59" t="s">
        <v>843</v>
      </c>
      <c r="H411" s="44"/>
      <c r="I411" s="57"/>
      <c r="J411" s="40"/>
      <c r="K411" s="40"/>
      <c r="L411" s="40"/>
      <c r="M411" s="40"/>
      <c r="N411" s="40"/>
      <c r="O411" s="40"/>
      <c r="P411" s="40"/>
      <c r="Q411" s="40"/>
      <c r="R411" s="40"/>
      <c r="S411" s="40"/>
      <c r="T411" s="40"/>
      <c r="U411" s="40"/>
      <c r="V411" s="40"/>
      <c r="W411" s="40"/>
      <c r="X411" s="40"/>
    </row>
    <row r="412" spans="9:24" ht="33" hidden="1" outlineLevel="1">
      <c r="I412" s="57"/>
      <c r="J412" s="40"/>
      <c r="K412" s="40"/>
      <c r="L412" s="40"/>
      <c r="M412" s="40"/>
      <c r="N412" s="40"/>
      <c r="O412" s="40"/>
      <c r="P412" s="40"/>
      <c r="Q412" s="40"/>
      <c r="R412" s="40"/>
      <c r="S412" s="40"/>
      <c r="T412" s="40"/>
      <c r="U412" s="40"/>
      <c r="V412" s="40"/>
      <c r="W412" s="40"/>
      <c r="X412" s="40"/>
    </row>
    <row r="413" spans="1:24" ht="33.75" collapsed="1" thickBot="1">
      <c r="A413" s="40"/>
      <c r="B413" s="40"/>
      <c r="C413" s="40"/>
      <c r="D413" s="40"/>
      <c r="E413" s="40"/>
      <c r="F413" s="40"/>
      <c r="G413" s="40"/>
      <c r="H413" s="40"/>
      <c r="I413" s="57"/>
      <c r="J413" s="40"/>
      <c r="K413" s="40"/>
      <c r="L413" s="40"/>
      <c r="M413" s="40"/>
      <c r="N413" s="40"/>
      <c r="O413" s="40"/>
      <c r="P413" s="40"/>
      <c r="Q413" s="40"/>
      <c r="R413" s="40"/>
      <c r="S413" s="40"/>
      <c r="T413" s="40"/>
      <c r="U413" s="40"/>
      <c r="V413" s="40"/>
      <c r="W413" s="40"/>
      <c r="X413" s="40"/>
    </row>
    <row r="414" spans="1:24" ht="59.25">
      <c r="A414" s="850" t="s">
        <v>844</v>
      </c>
      <c r="B414" s="850"/>
      <c r="C414" s="850"/>
      <c r="D414" s="850"/>
      <c r="E414" s="850"/>
      <c r="F414" s="850"/>
      <c r="G414" s="850"/>
      <c r="H414" s="850"/>
      <c r="I414" s="57"/>
      <c r="J414" s="40"/>
      <c r="K414" s="40"/>
      <c r="L414" s="40"/>
      <c r="M414" s="40"/>
      <c r="N414" s="40"/>
      <c r="O414" s="40"/>
      <c r="P414" s="40"/>
      <c r="Q414" s="40"/>
      <c r="R414" s="40"/>
      <c r="S414" s="40"/>
      <c r="T414" s="40"/>
      <c r="U414" s="40"/>
      <c r="V414" s="40"/>
      <c r="W414" s="40"/>
      <c r="X414" s="40"/>
    </row>
    <row r="415" spans="1:24" ht="31.5" customHeight="1" hidden="1" outlineLevel="1">
      <c r="A415" s="47" t="s">
        <v>845</v>
      </c>
      <c r="B415" s="48"/>
      <c r="C415" s="49"/>
      <c r="D415" s="41" t="s">
        <v>82</v>
      </c>
      <c r="E415" s="50"/>
      <c r="F415" s="50" t="s">
        <v>846</v>
      </c>
      <c r="G415" s="50" t="s">
        <v>847</v>
      </c>
      <c r="H415" s="59" t="s">
        <v>848</v>
      </c>
      <c r="I415" s="57"/>
      <c r="J415" s="40"/>
      <c r="K415" s="40"/>
      <c r="L415" s="40"/>
      <c r="M415" s="40"/>
      <c r="N415" s="40"/>
      <c r="O415" s="40"/>
      <c r="P415" s="40"/>
      <c r="Q415" s="40"/>
      <c r="R415" s="40"/>
      <c r="S415" s="40"/>
      <c r="T415" s="40"/>
      <c r="U415" s="40"/>
      <c r="V415" s="40"/>
      <c r="W415" s="40"/>
      <c r="X415" s="40"/>
    </row>
    <row r="416" spans="1:24" ht="87" customHeight="1" hidden="1" outlineLevel="1">
      <c r="A416" s="47" t="s">
        <v>845</v>
      </c>
      <c r="B416" s="48"/>
      <c r="C416" s="49"/>
      <c r="D416" s="41" t="s">
        <v>117</v>
      </c>
      <c r="E416" s="50"/>
      <c r="F416" s="50"/>
      <c r="G416" s="50" t="s">
        <v>849</v>
      </c>
      <c r="H416" s="44"/>
      <c r="I416" s="57"/>
      <c r="J416" s="40"/>
      <c r="K416" s="40"/>
      <c r="L416" s="40"/>
      <c r="M416" s="40"/>
      <c r="N416" s="40"/>
      <c r="O416" s="40"/>
      <c r="P416" s="40"/>
      <c r="Q416" s="40"/>
      <c r="R416" s="40"/>
      <c r="S416" s="40"/>
      <c r="T416" s="40"/>
      <c r="U416" s="40"/>
      <c r="V416" s="40"/>
      <c r="W416" s="40"/>
      <c r="X416" s="40"/>
    </row>
    <row r="417" spans="1:24" ht="33" hidden="1" outlineLevel="1">
      <c r="A417" s="47" t="s">
        <v>845</v>
      </c>
      <c r="B417" s="48"/>
      <c r="C417" s="49"/>
      <c r="D417" s="41"/>
      <c r="E417" s="50"/>
      <c r="F417" s="50"/>
      <c r="G417" s="59"/>
      <c r="H417" s="44"/>
      <c r="I417" s="57"/>
      <c r="J417" s="40"/>
      <c r="K417" s="40"/>
      <c r="L417" s="40"/>
      <c r="M417" s="40"/>
      <c r="N417" s="40"/>
      <c r="O417" s="40"/>
      <c r="P417" s="40"/>
      <c r="Q417" s="40"/>
      <c r="R417" s="40"/>
      <c r="S417" s="40"/>
      <c r="T417" s="40"/>
      <c r="U417" s="40"/>
      <c r="V417" s="40"/>
      <c r="W417" s="40"/>
      <c r="X417" s="40"/>
    </row>
    <row r="418" spans="1:24" ht="33" hidden="1" outlineLevel="1">
      <c r="A418" s="47" t="s">
        <v>845</v>
      </c>
      <c r="B418" s="48"/>
      <c r="C418" s="49"/>
      <c r="D418" s="41"/>
      <c r="E418" s="50"/>
      <c r="F418" s="50"/>
      <c r="G418" s="59"/>
      <c r="H418" s="44"/>
      <c r="I418" s="57"/>
      <c r="J418" s="40"/>
      <c r="K418" s="40"/>
      <c r="L418" s="40"/>
      <c r="M418" s="40"/>
      <c r="N418" s="40"/>
      <c r="O418" s="40"/>
      <c r="P418" s="40"/>
      <c r="Q418" s="40"/>
      <c r="R418" s="40"/>
      <c r="S418" s="40"/>
      <c r="T418" s="40"/>
      <c r="U418" s="40"/>
      <c r="V418" s="40"/>
      <c r="W418" s="40"/>
      <c r="X418" s="40"/>
    </row>
    <row r="419" spans="1:24" ht="33" hidden="1" outlineLevel="1">
      <c r="A419" s="47" t="s">
        <v>845</v>
      </c>
      <c r="B419" s="48"/>
      <c r="C419" s="49"/>
      <c r="D419" s="41"/>
      <c r="E419" s="50"/>
      <c r="F419" s="50"/>
      <c r="G419" s="59"/>
      <c r="H419" s="44"/>
      <c r="I419" s="57"/>
      <c r="J419" s="40"/>
      <c r="K419" s="40"/>
      <c r="L419" s="40"/>
      <c r="M419" s="40"/>
      <c r="N419" s="40"/>
      <c r="O419" s="40"/>
      <c r="P419" s="40"/>
      <c r="Q419" s="40"/>
      <c r="R419" s="40"/>
      <c r="S419" s="40"/>
      <c r="T419" s="40"/>
      <c r="U419" s="40"/>
      <c r="V419" s="40"/>
      <c r="W419" s="40"/>
      <c r="X419" s="40"/>
    </row>
    <row r="420" spans="1:24" ht="33" collapsed="1">
      <c r="A420" s="40"/>
      <c r="B420" s="40"/>
      <c r="C420" s="40"/>
      <c r="D420" s="40"/>
      <c r="E420" s="40"/>
      <c r="F420" s="40"/>
      <c r="G420" s="40"/>
      <c r="H420" s="40"/>
      <c r="I420" s="57"/>
      <c r="J420" s="40"/>
      <c r="K420" s="40"/>
      <c r="L420" s="40"/>
      <c r="M420" s="40"/>
      <c r="N420" s="40"/>
      <c r="O420" s="40"/>
      <c r="P420" s="40"/>
      <c r="Q420" s="40"/>
      <c r="R420" s="40"/>
      <c r="S420" s="40"/>
      <c r="T420" s="40"/>
      <c r="U420" s="40"/>
      <c r="V420" s="40"/>
      <c r="W420" s="40"/>
      <c r="X420" s="40"/>
    </row>
    <row r="421" spans="9:24" ht="33">
      <c r="I421" s="57"/>
      <c r="J421" s="40"/>
      <c r="K421" s="40"/>
      <c r="L421" s="40"/>
      <c r="M421" s="40"/>
      <c r="N421" s="40"/>
      <c r="O421" s="40"/>
      <c r="P421" s="40"/>
      <c r="Q421" s="40"/>
      <c r="R421" s="40"/>
      <c r="S421" s="40"/>
      <c r="T421" s="40"/>
      <c r="U421" s="40"/>
      <c r="V421" s="40"/>
      <c r="W421" s="40"/>
      <c r="X421" s="40"/>
    </row>
    <row r="422" spans="9:24" ht="33">
      <c r="I422" s="57"/>
      <c r="J422" s="40"/>
      <c r="K422" s="40"/>
      <c r="L422" s="40"/>
      <c r="M422" s="40"/>
      <c r="N422" s="40"/>
      <c r="O422" s="40"/>
      <c r="P422" s="40"/>
      <c r="Q422" s="40"/>
      <c r="R422" s="40"/>
      <c r="S422" s="40"/>
      <c r="T422" s="40"/>
      <c r="U422" s="40"/>
      <c r="V422" s="40"/>
      <c r="W422" s="40"/>
      <c r="X422" s="40"/>
    </row>
    <row r="423" spans="1:24" ht="33">
      <c r="A423" s="40"/>
      <c r="B423" s="40"/>
      <c r="C423" s="40"/>
      <c r="D423" s="40"/>
      <c r="E423" s="40"/>
      <c r="F423" s="40"/>
      <c r="G423" s="40"/>
      <c r="H423" s="40"/>
      <c r="I423" s="57"/>
      <c r="J423" s="40"/>
      <c r="K423" s="40"/>
      <c r="L423" s="40"/>
      <c r="M423" s="40"/>
      <c r="N423" s="40"/>
      <c r="O423" s="40"/>
      <c r="P423" s="40"/>
      <c r="Q423" s="40"/>
      <c r="R423" s="40"/>
      <c r="S423" s="40"/>
      <c r="T423" s="40"/>
      <c r="U423" s="40"/>
      <c r="V423" s="40"/>
      <c r="W423" s="40"/>
      <c r="X423" s="40"/>
    </row>
    <row r="424" spans="1:24" ht="33">
      <c r="A424" s="40"/>
      <c r="B424" s="40"/>
      <c r="C424" s="40"/>
      <c r="D424" s="40"/>
      <c r="E424" s="40"/>
      <c r="F424" s="40"/>
      <c r="G424" s="40"/>
      <c r="H424" s="40"/>
      <c r="I424" s="57"/>
      <c r="J424" s="40"/>
      <c r="K424" s="40"/>
      <c r="L424" s="40"/>
      <c r="M424" s="40"/>
      <c r="N424" s="40"/>
      <c r="O424" s="40"/>
      <c r="P424" s="40"/>
      <c r="Q424" s="40"/>
      <c r="R424" s="40"/>
      <c r="S424" s="40"/>
      <c r="T424" s="40"/>
      <c r="U424" s="40"/>
      <c r="V424" s="40"/>
      <c r="W424" s="40"/>
      <c r="X424" s="40"/>
    </row>
    <row r="425" spans="1:24" ht="33">
      <c r="A425" s="40"/>
      <c r="B425" s="40"/>
      <c r="C425" s="40"/>
      <c r="D425" s="40"/>
      <c r="E425" s="40"/>
      <c r="F425" s="40"/>
      <c r="G425" s="40"/>
      <c r="H425" s="40"/>
      <c r="I425" s="57"/>
      <c r="J425" s="40"/>
      <c r="K425" s="40"/>
      <c r="L425" s="40"/>
      <c r="M425" s="40"/>
      <c r="N425" s="40"/>
      <c r="O425" s="40"/>
      <c r="P425" s="40"/>
      <c r="Q425" s="40"/>
      <c r="R425" s="40"/>
      <c r="S425" s="40"/>
      <c r="T425" s="40"/>
      <c r="U425" s="40"/>
      <c r="V425" s="40"/>
      <c r="W425" s="40"/>
      <c r="X425" s="40"/>
    </row>
    <row r="426" spans="1:24" ht="33">
      <c r="A426" s="40"/>
      <c r="B426" s="40"/>
      <c r="C426" s="40"/>
      <c r="D426" s="40"/>
      <c r="E426" s="40"/>
      <c r="F426" s="40"/>
      <c r="G426" s="40"/>
      <c r="H426" s="40"/>
      <c r="I426" s="57"/>
      <c r="J426" s="40"/>
      <c r="K426" s="40"/>
      <c r="L426" s="40"/>
      <c r="M426" s="40"/>
      <c r="N426" s="40"/>
      <c r="O426" s="40"/>
      <c r="P426" s="40"/>
      <c r="Q426" s="40"/>
      <c r="R426" s="40"/>
      <c r="S426" s="40"/>
      <c r="T426" s="40"/>
      <c r="U426" s="40"/>
      <c r="V426" s="40"/>
      <c r="W426" s="40"/>
      <c r="X426" s="40"/>
    </row>
    <row r="427" spans="1:24" ht="33">
      <c r="A427" s="40"/>
      <c r="B427" s="40"/>
      <c r="C427" s="40"/>
      <c r="D427" s="40"/>
      <c r="E427" s="40"/>
      <c r="F427" s="40"/>
      <c r="G427" s="40"/>
      <c r="H427" s="40"/>
      <c r="I427" s="57"/>
      <c r="J427" s="40"/>
      <c r="K427" s="40"/>
      <c r="L427" s="40"/>
      <c r="M427" s="40"/>
      <c r="N427" s="40"/>
      <c r="O427" s="40"/>
      <c r="P427" s="40"/>
      <c r="Q427" s="40"/>
      <c r="R427" s="40"/>
      <c r="S427" s="40"/>
      <c r="T427" s="40"/>
      <c r="U427" s="40"/>
      <c r="V427" s="40"/>
      <c r="W427" s="40"/>
      <c r="X427" s="40"/>
    </row>
    <row r="428" spans="1:24" ht="33">
      <c r="A428" s="40"/>
      <c r="B428" s="40"/>
      <c r="C428" s="40"/>
      <c r="D428" s="40"/>
      <c r="E428" s="40"/>
      <c r="F428" s="40"/>
      <c r="G428" s="40"/>
      <c r="H428" s="40"/>
      <c r="I428" s="57"/>
      <c r="J428" s="40"/>
      <c r="K428" s="40"/>
      <c r="L428" s="40"/>
      <c r="M428" s="40"/>
      <c r="N428" s="40"/>
      <c r="O428" s="40"/>
      <c r="P428" s="40"/>
      <c r="Q428" s="40"/>
      <c r="R428" s="40"/>
      <c r="S428" s="40"/>
      <c r="T428" s="40"/>
      <c r="U428" s="40"/>
      <c r="V428" s="40"/>
      <c r="W428" s="40"/>
      <c r="X428" s="40"/>
    </row>
    <row r="429" spans="1:24" ht="33">
      <c r="A429" s="40"/>
      <c r="B429" s="40"/>
      <c r="C429" s="40"/>
      <c r="D429" s="40"/>
      <c r="E429" s="40"/>
      <c r="F429" s="40"/>
      <c r="G429" s="40"/>
      <c r="H429" s="40"/>
      <c r="I429" s="57"/>
      <c r="J429" s="40"/>
      <c r="K429" s="40"/>
      <c r="L429" s="40"/>
      <c r="M429" s="40"/>
      <c r="N429" s="40"/>
      <c r="O429" s="40"/>
      <c r="P429" s="40"/>
      <c r="Q429" s="40"/>
      <c r="R429" s="40"/>
      <c r="S429" s="40"/>
      <c r="T429" s="40"/>
      <c r="U429" s="40"/>
      <c r="V429" s="40"/>
      <c r="W429" s="40"/>
      <c r="X429" s="40"/>
    </row>
    <row r="430" spans="1:24" ht="33">
      <c r="A430" s="40"/>
      <c r="B430" s="40"/>
      <c r="C430" s="40"/>
      <c r="D430" s="40"/>
      <c r="E430" s="40"/>
      <c r="F430" s="40"/>
      <c r="G430" s="40"/>
      <c r="H430" s="40"/>
      <c r="I430" s="57"/>
      <c r="J430" s="40"/>
      <c r="K430" s="40"/>
      <c r="L430" s="40"/>
      <c r="M430" s="40"/>
      <c r="N430" s="40"/>
      <c r="O430" s="40"/>
      <c r="P430" s="40"/>
      <c r="Q430" s="40"/>
      <c r="R430" s="40"/>
      <c r="S430" s="40"/>
      <c r="T430" s="40"/>
      <c r="U430" s="40"/>
      <c r="V430" s="40"/>
      <c r="W430" s="40"/>
      <c r="X430" s="40"/>
    </row>
    <row r="431" spans="1:24" ht="33">
      <c r="A431" s="40"/>
      <c r="B431" s="40"/>
      <c r="C431" s="40"/>
      <c r="D431" s="40"/>
      <c r="E431" s="40"/>
      <c r="F431" s="40"/>
      <c r="G431" s="40"/>
      <c r="H431" s="40"/>
      <c r="I431" s="57"/>
      <c r="J431" s="40"/>
      <c r="K431" s="40"/>
      <c r="L431" s="40"/>
      <c r="M431" s="40"/>
      <c r="N431" s="40"/>
      <c r="O431" s="40"/>
      <c r="P431" s="40"/>
      <c r="Q431" s="40"/>
      <c r="R431" s="40"/>
      <c r="S431" s="40"/>
      <c r="T431" s="40"/>
      <c r="U431" s="40"/>
      <c r="V431" s="40"/>
      <c r="W431" s="40"/>
      <c r="X431" s="40"/>
    </row>
    <row r="432" spans="1:24" ht="33">
      <c r="A432" s="40"/>
      <c r="B432" s="40"/>
      <c r="C432" s="40"/>
      <c r="D432" s="40"/>
      <c r="E432" s="40"/>
      <c r="F432" s="40"/>
      <c r="G432" s="40"/>
      <c r="H432" s="40"/>
      <c r="I432" s="57"/>
      <c r="J432" s="40"/>
      <c r="K432" s="40"/>
      <c r="L432" s="40"/>
      <c r="M432" s="40"/>
      <c r="N432" s="40"/>
      <c r="O432" s="40"/>
      <c r="P432" s="40"/>
      <c r="Q432" s="40"/>
      <c r="R432" s="40"/>
      <c r="S432" s="40"/>
      <c r="T432" s="40"/>
      <c r="U432" s="40"/>
      <c r="V432" s="40"/>
      <c r="W432" s="40"/>
      <c r="X432" s="40"/>
    </row>
    <row r="433" spans="1:24" ht="33">
      <c r="A433" s="40"/>
      <c r="B433" s="40"/>
      <c r="C433" s="40"/>
      <c r="D433" s="40"/>
      <c r="E433" s="40"/>
      <c r="F433" s="40"/>
      <c r="G433" s="40"/>
      <c r="H433" s="40"/>
      <c r="I433" s="57"/>
      <c r="J433" s="40"/>
      <c r="K433" s="40"/>
      <c r="L433" s="40"/>
      <c r="M433" s="40"/>
      <c r="N433" s="40"/>
      <c r="O433" s="40"/>
      <c r="P433" s="40"/>
      <c r="Q433" s="40"/>
      <c r="R433" s="40"/>
      <c r="S433" s="40"/>
      <c r="T433" s="40"/>
      <c r="U433" s="40"/>
      <c r="V433" s="40"/>
      <c r="W433" s="40"/>
      <c r="X433" s="40"/>
    </row>
    <row r="434" spans="1:24" ht="33">
      <c r="A434" s="40"/>
      <c r="B434" s="40"/>
      <c r="C434" s="40"/>
      <c r="D434" s="40"/>
      <c r="E434" s="40"/>
      <c r="F434" s="40"/>
      <c r="G434" s="40"/>
      <c r="H434" s="40"/>
      <c r="I434" s="57"/>
      <c r="J434" s="40"/>
      <c r="K434" s="40"/>
      <c r="L434" s="40"/>
      <c r="M434" s="40"/>
      <c r="N434" s="40"/>
      <c r="O434" s="40"/>
      <c r="P434" s="40"/>
      <c r="Q434" s="40"/>
      <c r="R434" s="40"/>
      <c r="S434" s="40"/>
      <c r="T434" s="40"/>
      <c r="U434" s="40"/>
      <c r="V434" s="40"/>
      <c r="W434" s="40"/>
      <c r="X434" s="40"/>
    </row>
    <row r="435" spans="1:24" ht="33">
      <c r="A435" s="40"/>
      <c r="B435" s="40"/>
      <c r="C435" s="40"/>
      <c r="D435" s="40"/>
      <c r="E435" s="40"/>
      <c r="F435" s="40"/>
      <c r="G435" s="40"/>
      <c r="H435" s="40"/>
      <c r="I435" s="57"/>
      <c r="J435" s="40"/>
      <c r="K435" s="40"/>
      <c r="L435" s="40"/>
      <c r="M435" s="40"/>
      <c r="N435" s="40"/>
      <c r="O435" s="40"/>
      <c r="P435" s="40"/>
      <c r="Q435" s="40"/>
      <c r="R435" s="40"/>
      <c r="S435" s="40"/>
      <c r="T435" s="40"/>
      <c r="U435" s="40"/>
      <c r="V435" s="40"/>
      <c r="W435" s="40"/>
      <c r="X435" s="40"/>
    </row>
    <row r="436" spans="1:24" ht="33">
      <c r="A436" s="40"/>
      <c r="B436" s="40"/>
      <c r="C436" s="40"/>
      <c r="D436" s="40"/>
      <c r="E436" s="40"/>
      <c r="F436" s="40"/>
      <c r="G436" s="40"/>
      <c r="H436" s="40"/>
      <c r="I436" s="57"/>
      <c r="J436" s="40"/>
      <c r="K436" s="40"/>
      <c r="L436" s="40"/>
      <c r="M436" s="40"/>
      <c r="N436" s="40"/>
      <c r="O436" s="40"/>
      <c r="P436" s="40"/>
      <c r="Q436" s="40"/>
      <c r="R436" s="40"/>
      <c r="S436" s="40"/>
      <c r="T436" s="40"/>
      <c r="U436" s="40"/>
      <c r="V436" s="40"/>
      <c r="W436" s="40"/>
      <c r="X436" s="40"/>
    </row>
    <row r="437" spans="1:24" ht="33">
      <c r="A437" s="40"/>
      <c r="B437" s="40"/>
      <c r="C437" s="40"/>
      <c r="D437" s="40"/>
      <c r="E437" s="40"/>
      <c r="F437" s="40"/>
      <c r="G437" s="40"/>
      <c r="H437" s="40"/>
      <c r="I437" s="57"/>
      <c r="J437" s="40"/>
      <c r="K437" s="40"/>
      <c r="L437" s="40"/>
      <c r="M437" s="40"/>
      <c r="N437" s="40"/>
      <c r="O437" s="40"/>
      <c r="P437" s="40"/>
      <c r="Q437" s="40"/>
      <c r="R437" s="40"/>
      <c r="S437" s="40"/>
      <c r="T437" s="40"/>
      <c r="U437" s="40"/>
      <c r="V437" s="40"/>
      <c r="W437" s="40"/>
      <c r="X437" s="40"/>
    </row>
    <row r="438" spans="1:24" ht="33">
      <c r="A438" s="40"/>
      <c r="B438" s="40"/>
      <c r="C438" s="40"/>
      <c r="D438" s="40"/>
      <c r="E438" s="40"/>
      <c r="F438" s="40"/>
      <c r="G438" s="40"/>
      <c r="H438" s="40"/>
      <c r="I438" s="57"/>
      <c r="J438" s="40"/>
      <c r="K438" s="40"/>
      <c r="L438" s="40"/>
      <c r="M438" s="40"/>
      <c r="N438" s="40"/>
      <c r="O438" s="40"/>
      <c r="P438" s="40"/>
      <c r="Q438" s="40"/>
      <c r="R438" s="40"/>
      <c r="S438" s="40"/>
      <c r="T438" s="40"/>
      <c r="U438" s="40"/>
      <c r="V438" s="40"/>
      <c r="W438" s="40"/>
      <c r="X438" s="40"/>
    </row>
    <row r="439" spans="1:24" ht="33">
      <c r="A439" s="40"/>
      <c r="B439" s="40"/>
      <c r="C439" s="40"/>
      <c r="D439" s="40"/>
      <c r="E439" s="40"/>
      <c r="F439" s="40"/>
      <c r="G439" s="40"/>
      <c r="H439" s="40"/>
      <c r="I439" s="57"/>
      <c r="J439" s="40"/>
      <c r="K439" s="40"/>
      <c r="L439" s="40"/>
      <c r="M439" s="40"/>
      <c r="N439" s="40"/>
      <c r="O439" s="40"/>
      <c r="P439" s="40"/>
      <c r="Q439" s="40"/>
      <c r="R439" s="40"/>
      <c r="S439" s="40"/>
      <c r="T439" s="40"/>
      <c r="U439" s="40"/>
      <c r="V439" s="40"/>
      <c r="W439" s="40"/>
      <c r="X439" s="40"/>
    </row>
    <row r="440" spans="1:24" ht="33">
      <c r="A440" s="40"/>
      <c r="B440" s="40"/>
      <c r="C440" s="40"/>
      <c r="D440" s="40"/>
      <c r="E440" s="40"/>
      <c r="F440" s="40"/>
      <c r="G440" s="40"/>
      <c r="H440" s="40"/>
      <c r="I440" s="57"/>
      <c r="J440" s="40"/>
      <c r="K440" s="40"/>
      <c r="L440" s="40"/>
      <c r="M440" s="40"/>
      <c r="N440" s="40"/>
      <c r="O440" s="40"/>
      <c r="P440" s="40"/>
      <c r="Q440" s="40"/>
      <c r="R440" s="40"/>
      <c r="S440" s="40"/>
      <c r="T440" s="40"/>
      <c r="U440" s="40"/>
      <c r="V440" s="40"/>
      <c r="W440" s="40"/>
      <c r="X440" s="40"/>
    </row>
    <row r="441" spans="1:24" ht="33">
      <c r="A441" s="40"/>
      <c r="B441" s="40"/>
      <c r="C441" s="40"/>
      <c r="D441" s="40"/>
      <c r="E441" s="40"/>
      <c r="F441" s="40"/>
      <c r="G441" s="40"/>
      <c r="H441" s="40"/>
      <c r="I441" s="57"/>
      <c r="J441" s="40"/>
      <c r="K441" s="40"/>
      <c r="L441" s="40"/>
      <c r="M441" s="40"/>
      <c r="N441" s="40"/>
      <c r="O441" s="40"/>
      <c r="P441" s="40"/>
      <c r="Q441" s="40"/>
      <c r="R441" s="40"/>
      <c r="S441" s="40"/>
      <c r="T441" s="40"/>
      <c r="U441" s="40"/>
      <c r="V441" s="40"/>
      <c r="W441" s="40"/>
      <c r="X441" s="40"/>
    </row>
    <row r="442" spans="1:24" ht="33">
      <c r="A442" s="40"/>
      <c r="B442" s="40"/>
      <c r="C442" s="40"/>
      <c r="D442" s="40"/>
      <c r="E442" s="40"/>
      <c r="F442" s="40"/>
      <c r="G442" s="40"/>
      <c r="H442" s="40"/>
      <c r="I442" s="57"/>
      <c r="J442" s="40"/>
      <c r="K442" s="40"/>
      <c r="L442" s="40"/>
      <c r="M442" s="40"/>
      <c r="N442" s="40"/>
      <c r="O442" s="40"/>
      <c r="P442" s="40"/>
      <c r="Q442" s="40"/>
      <c r="R442" s="40"/>
      <c r="S442" s="40"/>
      <c r="T442" s="40"/>
      <c r="U442" s="40"/>
      <c r="V442" s="40"/>
      <c r="W442" s="40"/>
      <c r="X442" s="40"/>
    </row>
    <row r="443" spans="1:24" ht="33">
      <c r="A443" s="40"/>
      <c r="B443" s="40"/>
      <c r="C443" s="40"/>
      <c r="D443" s="40"/>
      <c r="E443" s="40"/>
      <c r="F443" s="40"/>
      <c r="G443" s="40"/>
      <c r="H443" s="40"/>
      <c r="I443" s="57"/>
      <c r="J443" s="40"/>
      <c r="K443" s="40"/>
      <c r="L443" s="40"/>
      <c r="M443" s="40"/>
      <c r="N443" s="40"/>
      <c r="O443" s="40"/>
      <c r="P443" s="40"/>
      <c r="Q443" s="40"/>
      <c r="R443" s="40"/>
      <c r="S443" s="40"/>
      <c r="T443" s="40"/>
      <c r="U443" s="40"/>
      <c r="V443" s="40"/>
      <c r="W443" s="40"/>
      <c r="X443" s="40"/>
    </row>
    <row r="444" spans="1:24" ht="33">
      <c r="A444" s="40"/>
      <c r="B444" s="40"/>
      <c r="C444" s="40"/>
      <c r="D444" s="40"/>
      <c r="E444" s="40"/>
      <c r="F444" s="40"/>
      <c r="G444" s="40"/>
      <c r="H444" s="40"/>
      <c r="I444" s="57"/>
      <c r="J444" s="40"/>
      <c r="K444" s="40"/>
      <c r="L444" s="40"/>
      <c r="M444" s="40"/>
      <c r="N444" s="40"/>
      <c r="O444" s="40"/>
      <c r="P444" s="40"/>
      <c r="Q444" s="40"/>
      <c r="R444" s="40"/>
      <c r="S444" s="40"/>
      <c r="T444" s="40"/>
      <c r="U444" s="40"/>
      <c r="V444" s="40"/>
      <c r="W444" s="40"/>
      <c r="X444" s="40"/>
    </row>
    <row r="445" spans="1:24" ht="33">
      <c r="A445" s="40"/>
      <c r="B445" s="40"/>
      <c r="C445" s="40"/>
      <c r="D445" s="40"/>
      <c r="E445" s="40"/>
      <c r="F445" s="40"/>
      <c r="G445" s="40"/>
      <c r="H445" s="40"/>
      <c r="I445" s="57"/>
      <c r="J445" s="40"/>
      <c r="K445" s="40"/>
      <c r="L445" s="40"/>
      <c r="M445" s="40"/>
      <c r="N445" s="40"/>
      <c r="O445" s="40"/>
      <c r="P445" s="40"/>
      <c r="Q445" s="40"/>
      <c r="R445" s="40"/>
      <c r="S445" s="40"/>
      <c r="T445" s="40"/>
      <c r="U445" s="40"/>
      <c r="V445" s="40"/>
      <c r="W445" s="40"/>
      <c r="X445" s="40"/>
    </row>
    <row r="446" spans="1:24" ht="33">
      <c r="A446" s="40"/>
      <c r="B446" s="40"/>
      <c r="C446" s="40"/>
      <c r="D446" s="40"/>
      <c r="E446" s="40"/>
      <c r="F446" s="40"/>
      <c r="G446" s="40"/>
      <c r="H446" s="40"/>
      <c r="I446" s="57"/>
      <c r="J446" s="40"/>
      <c r="K446" s="40"/>
      <c r="L446" s="40"/>
      <c r="M446" s="40"/>
      <c r="N446" s="40"/>
      <c r="O446" s="40"/>
      <c r="P446" s="40"/>
      <c r="Q446" s="40"/>
      <c r="R446" s="40"/>
      <c r="S446" s="40"/>
      <c r="T446" s="40"/>
      <c r="U446" s="40"/>
      <c r="V446" s="40"/>
      <c r="W446" s="40"/>
      <c r="X446" s="40"/>
    </row>
    <row r="447" spans="1:24" ht="33">
      <c r="A447" s="40"/>
      <c r="B447" s="40"/>
      <c r="C447" s="40"/>
      <c r="D447" s="40"/>
      <c r="E447" s="40"/>
      <c r="F447" s="40"/>
      <c r="G447" s="40"/>
      <c r="H447" s="40"/>
      <c r="I447" s="57"/>
      <c r="J447" s="40"/>
      <c r="K447" s="40"/>
      <c r="L447" s="40"/>
      <c r="M447" s="40"/>
      <c r="N447" s="40"/>
      <c r="O447" s="40"/>
      <c r="P447" s="40"/>
      <c r="Q447" s="40"/>
      <c r="R447" s="40"/>
      <c r="S447" s="40"/>
      <c r="T447" s="40"/>
      <c r="U447" s="40"/>
      <c r="V447" s="40"/>
      <c r="W447" s="40"/>
      <c r="X447" s="40"/>
    </row>
    <row r="448" spans="1:24" ht="33">
      <c r="A448" s="40"/>
      <c r="B448" s="40"/>
      <c r="C448" s="40"/>
      <c r="D448" s="40"/>
      <c r="E448" s="40"/>
      <c r="F448" s="40"/>
      <c r="G448" s="40"/>
      <c r="H448" s="40"/>
      <c r="I448" s="57"/>
      <c r="J448" s="40"/>
      <c r="K448" s="40"/>
      <c r="L448" s="40"/>
      <c r="M448" s="40"/>
      <c r="N448" s="40"/>
      <c r="O448" s="40"/>
      <c r="P448" s="40"/>
      <c r="Q448" s="40"/>
      <c r="R448" s="40"/>
      <c r="S448" s="40"/>
      <c r="T448" s="40"/>
      <c r="U448" s="40"/>
      <c r="V448" s="40"/>
      <c r="W448" s="40"/>
      <c r="X448" s="40"/>
    </row>
    <row r="449" spans="1:24" ht="33">
      <c r="A449" s="40"/>
      <c r="B449" s="40"/>
      <c r="C449" s="40"/>
      <c r="D449" s="40"/>
      <c r="E449" s="40"/>
      <c r="F449" s="40"/>
      <c r="G449" s="40"/>
      <c r="H449" s="40"/>
      <c r="I449" s="57"/>
      <c r="J449" s="40"/>
      <c r="K449" s="40"/>
      <c r="L449" s="40"/>
      <c r="M449" s="40"/>
      <c r="N449" s="40"/>
      <c r="O449" s="40"/>
      <c r="P449" s="40"/>
      <c r="Q449" s="40"/>
      <c r="R449" s="40"/>
      <c r="S449" s="40"/>
      <c r="T449" s="40"/>
      <c r="U449" s="40"/>
      <c r="V449" s="40"/>
      <c r="W449" s="40"/>
      <c r="X449" s="40"/>
    </row>
    <row r="450" spans="1:24" ht="33">
      <c r="A450" s="40"/>
      <c r="B450" s="40"/>
      <c r="C450" s="40"/>
      <c r="D450" s="40"/>
      <c r="E450" s="40"/>
      <c r="F450" s="40"/>
      <c r="G450" s="40"/>
      <c r="H450" s="40"/>
      <c r="I450" s="57"/>
      <c r="J450" s="40"/>
      <c r="K450" s="40"/>
      <c r="L450" s="40"/>
      <c r="M450" s="40"/>
      <c r="N450" s="40"/>
      <c r="O450" s="40"/>
      <c r="P450" s="40"/>
      <c r="Q450" s="40"/>
      <c r="R450" s="40"/>
      <c r="S450" s="40"/>
      <c r="T450" s="40"/>
      <c r="U450" s="40"/>
      <c r="V450" s="40"/>
      <c r="W450" s="40"/>
      <c r="X450" s="40"/>
    </row>
    <row r="451" spans="1:24" ht="33">
      <c r="A451" s="40"/>
      <c r="B451" s="40"/>
      <c r="C451" s="40"/>
      <c r="D451" s="40"/>
      <c r="E451" s="40"/>
      <c r="F451" s="40"/>
      <c r="G451" s="40"/>
      <c r="H451" s="40"/>
      <c r="I451" s="57"/>
      <c r="J451" s="40"/>
      <c r="K451" s="40"/>
      <c r="L451" s="40"/>
      <c r="M451" s="40"/>
      <c r="N451" s="40"/>
      <c r="O451" s="40"/>
      <c r="P451" s="40"/>
      <c r="Q451" s="40"/>
      <c r="R451" s="40"/>
      <c r="S451" s="40"/>
      <c r="T451" s="40"/>
      <c r="U451" s="40"/>
      <c r="V451" s="40"/>
      <c r="W451" s="40"/>
      <c r="X451" s="40"/>
    </row>
    <row r="452" spans="1:24" ht="33">
      <c r="A452" s="40"/>
      <c r="B452" s="40"/>
      <c r="C452" s="40"/>
      <c r="D452" s="40"/>
      <c r="E452" s="40"/>
      <c r="F452" s="40"/>
      <c r="G452" s="40"/>
      <c r="H452" s="40"/>
      <c r="I452" s="57"/>
      <c r="J452" s="40"/>
      <c r="K452" s="40"/>
      <c r="L452" s="40"/>
      <c r="M452" s="40"/>
      <c r="N452" s="40"/>
      <c r="O452" s="40"/>
      <c r="P452" s="40"/>
      <c r="Q452" s="40"/>
      <c r="R452" s="40"/>
      <c r="S452" s="40"/>
      <c r="T452" s="40"/>
      <c r="U452" s="40"/>
      <c r="V452" s="40"/>
      <c r="W452" s="40"/>
      <c r="X452" s="40"/>
    </row>
    <row r="453" spans="1:24" ht="33">
      <c r="A453" s="40"/>
      <c r="B453" s="40"/>
      <c r="C453" s="40"/>
      <c r="D453" s="40"/>
      <c r="E453" s="40"/>
      <c r="F453" s="40"/>
      <c r="G453" s="40"/>
      <c r="H453" s="40"/>
      <c r="I453" s="57"/>
      <c r="J453" s="40"/>
      <c r="K453" s="40"/>
      <c r="L453" s="40"/>
      <c r="M453" s="40"/>
      <c r="N453" s="40"/>
      <c r="O453" s="40"/>
      <c r="P453" s="40"/>
      <c r="Q453" s="40"/>
      <c r="R453" s="40"/>
      <c r="S453" s="40"/>
      <c r="T453" s="40"/>
      <c r="U453" s="40"/>
      <c r="V453" s="40"/>
      <c r="W453" s="40"/>
      <c r="X453" s="40"/>
    </row>
    <row r="454" spans="1:24" ht="33">
      <c r="A454" s="40"/>
      <c r="B454" s="40"/>
      <c r="C454" s="40"/>
      <c r="D454" s="40"/>
      <c r="E454" s="40"/>
      <c r="F454" s="40"/>
      <c r="G454" s="40"/>
      <c r="H454" s="40"/>
      <c r="I454" s="57"/>
      <c r="J454" s="40"/>
      <c r="K454" s="40"/>
      <c r="L454" s="40"/>
      <c r="M454" s="40"/>
      <c r="N454" s="40"/>
      <c r="O454" s="40"/>
      <c r="P454" s="40"/>
      <c r="Q454" s="40"/>
      <c r="R454" s="40"/>
      <c r="S454" s="40"/>
      <c r="T454" s="40"/>
      <c r="U454" s="40"/>
      <c r="V454" s="40"/>
      <c r="W454" s="40"/>
      <c r="X454" s="40"/>
    </row>
    <row r="455" spans="1:24" ht="33">
      <c r="A455" s="40"/>
      <c r="B455" s="40"/>
      <c r="C455" s="40"/>
      <c r="D455" s="40"/>
      <c r="E455" s="40"/>
      <c r="F455" s="40"/>
      <c r="G455" s="40"/>
      <c r="H455" s="40"/>
      <c r="I455" s="57"/>
      <c r="J455" s="40"/>
      <c r="K455" s="40"/>
      <c r="L455" s="40"/>
      <c r="M455" s="40"/>
      <c r="N455" s="40"/>
      <c r="O455" s="40"/>
      <c r="P455" s="40"/>
      <c r="Q455" s="40"/>
      <c r="R455" s="40"/>
      <c r="S455" s="40"/>
      <c r="T455" s="40"/>
      <c r="U455" s="40"/>
      <c r="V455" s="40"/>
      <c r="W455" s="40"/>
      <c r="X455" s="40"/>
    </row>
    <row r="456" spans="1:24" ht="33">
      <c r="A456" s="40"/>
      <c r="B456" s="40"/>
      <c r="C456" s="40"/>
      <c r="D456" s="40"/>
      <c r="E456" s="40"/>
      <c r="F456" s="40"/>
      <c r="G456" s="40"/>
      <c r="H456" s="40"/>
      <c r="I456" s="57"/>
      <c r="J456" s="40"/>
      <c r="K456" s="40"/>
      <c r="L456" s="40"/>
      <c r="M456" s="40"/>
      <c r="N456" s="40"/>
      <c r="O456" s="40"/>
      <c r="P456" s="40"/>
      <c r="Q456" s="40"/>
      <c r="R456" s="40"/>
      <c r="S456" s="40"/>
      <c r="T456" s="40"/>
      <c r="U456" s="40"/>
      <c r="V456" s="40"/>
      <c r="W456" s="40"/>
      <c r="X456" s="40"/>
    </row>
    <row r="457" spans="1:24" ht="33">
      <c r="A457" s="40"/>
      <c r="B457" s="40"/>
      <c r="C457" s="40"/>
      <c r="D457" s="40"/>
      <c r="E457" s="40"/>
      <c r="F457" s="40"/>
      <c r="G457" s="40"/>
      <c r="H457" s="40"/>
      <c r="I457" s="57"/>
      <c r="J457" s="40"/>
      <c r="K457" s="40"/>
      <c r="L457" s="40"/>
      <c r="M457" s="40"/>
      <c r="N457" s="40"/>
      <c r="O457" s="40"/>
      <c r="P457" s="40"/>
      <c r="Q457" s="40"/>
      <c r="R457" s="40"/>
      <c r="S457" s="40"/>
      <c r="T457" s="40"/>
      <c r="U457" s="40"/>
      <c r="V457" s="40"/>
      <c r="W457" s="40"/>
      <c r="X457" s="40"/>
    </row>
    <row r="458" spans="1:24" ht="33">
      <c r="A458" s="40"/>
      <c r="B458" s="40"/>
      <c r="C458" s="40"/>
      <c r="D458" s="40"/>
      <c r="E458" s="40"/>
      <c r="F458" s="40"/>
      <c r="G458" s="40"/>
      <c r="H458" s="40"/>
      <c r="I458" s="57"/>
      <c r="J458" s="40"/>
      <c r="K458" s="40"/>
      <c r="L458" s="40"/>
      <c r="M458" s="40"/>
      <c r="N458" s="40"/>
      <c r="O458" s="40"/>
      <c r="P458" s="40"/>
      <c r="Q458" s="40"/>
      <c r="R458" s="40"/>
      <c r="S458" s="40"/>
      <c r="T458" s="40"/>
      <c r="U458" s="40"/>
      <c r="V458" s="40"/>
      <c r="W458" s="40"/>
      <c r="X458" s="40"/>
    </row>
    <row r="459" spans="1:24" ht="33">
      <c r="A459" s="40"/>
      <c r="B459" s="40"/>
      <c r="C459" s="40"/>
      <c r="D459" s="40"/>
      <c r="E459" s="40"/>
      <c r="F459" s="40"/>
      <c r="G459" s="40"/>
      <c r="H459" s="40"/>
      <c r="I459" s="57"/>
      <c r="J459" s="40"/>
      <c r="K459" s="40"/>
      <c r="L459" s="40"/>
      <c r="M459" s="40"/>
      <c r="N459" s="40"/>
      <c r="O459" s="40"/>
      <c r="P459" s="40"/>
      <c r="Q459" s="40"/>
      <c r="R459" s="40"/>
      <c r="S459" s="40"/>
      <c r="T459" s="40"/>
      <c r="U459" s="40"/>
      <c r="V459" s="40"/>
      <c r="W459" s="40"/>
      <c r="X459" s="40"/>
    </row>
    <row r="460" spans="1:24" ht="33">
      <c r="A460" s="40"/>
      <c r="B460" s="40"/>
      <c r="C460" s="40"/>
      <c r="D460" s="40"/>
      <c r="E460" s="40"/>
      <c r="F460" s="40"/>
      <c r="G460" s="40"/>
      <c r="H460" s="40"/>
      <c r="I460" s="57"/>
      <c r="J460" s="40"/>
      <c r="K460" s="40"/>
      <c r="L460" s="40"/>
      <c r="M460" s="40"/>
      <c r="N460" s="40"/>
      <c r="O460" s="40"/>
      <c r="P460" s="40"/>
      <c r="Q460" s="40"/>
      <c r="R460" s="40"/>
      <c r="S460" s="40"/>
      <c r="T460" s="40"/>
      <c r="U460" s="40"/>
      <c r="V460" s="40"/>
      <c r="W460" s="40"/>
      <c r="X460" s="40"/>
    </row>
    <row r="461" spans="1:24" ht="33">
      <c r="A461" s="40"/>
      <c r="B461" s="40"/>
      <c r="C461" s="40"/>
      <c r="D461" s="40"/>
      <c r="E461" s="40"/>
      <c r="F461" s="40"/>
      <c r="G461" s="40"/>
      <c r="H461" s="40"/>
      <c r="I461" s="57"/>
      <c r="J461" s="40"/>
      <c r="K461" s="40"/>
      <c r="L461" s="40"/>
      <c r="M461" s="40"/>
      <c r="N461" s="40"/>
      <c r="O461" s="40"/>
      <c r="P461" s="40"/>
      <c r="Q461" s="40"/>
      <c r="R461" s="40"/>
      <c r="S461" s="40"/>
      <c r="T461" s="40"/>
      <c r="U461" s="40"/>
      <c r="V461" s="40"/>
      <c r="W461" s="40"/>
      <c r="X461" s="40"/>
    </row>
    <row r="462" spans="1:24" ht="33">
      <c r="A462" s="40"/>
      <c r="B462" s="40"/>
      <c r="C462" s="40"/>
      <c r="D462" s="40"/>
      <c r="E462" s="40"/>
      <c r="F462" s="40"/>
      <c r="G462" s="40"/>
      <c r="H462" s="40"/>
      <c r="I462" s="57"/>
      <c r="J462" s="40"/>
      <c r="K462" s="40"/>
      <c r="L462" s="40"/>
      <c r="M462" s="40"/>
      <c r="N462" s="40"/>
      <c r="O462" s="40"/>
      <c r="P462" s="40"/>
      <c r="Q462" s="40"/>
      <c r="R462" s="40"/>
      <c r="S462" s="40"/>
      <c r="T462" s="40"/>
      <c r="U462" s="40"/>
      <c r="V462" s="40"/>
      <c r="W462" s="40"/>
      <c r="X462" s="40"/>
    </row>
    <row r="463" spans="1:24" ht="33">
      <c r="A463" s="40"/>
      <c r="B463" s="40"/>
      <c r="C463" s="40"/>
      <c r="D463" s="40"/>
      <c r="E463" s="40"/>
      <c r="F463" s="40"/>
      <c r="G463" s="40"/>
      <c r="H463" s="40"/>
      <c r="I463" s="57"/>
      <c r="J463" s="40"/>
      <c r="K463" s="40"/>
      <c r="L463" s="40"/>
      <c r="M463" s="40"/>
      <c r="N463" s="40"/>
      <c r="O463" s="40"/>
      <c r="P463" s="40"/>
      <c r="Q463" s="40"/>
      <c r="R463" s="40"/>
      <c r="S463" s="40"/>
      <c r="T463" s="40"/>
      <c r="U463" s="40"/>
      <c r="V463" s="40"/>
      <c r="W463" s="40"/>
      <c r="X463" s="40"/>
    </row>
    <row r="464" spans="1:24" ht="33">
      <c r="A464" s="40"/>
      <c r="B464" s="40"/>
      <c r="C464" s="40"/>
      <c r="D464" s="40"/>
      <c r="E464" s="40"/>
      <c r="F464" s="40"/>
      <c r="G464" s="40"/>
      <c r="H464" s="40"/>
      <c r="I464" s="57"/>
      <c r="J464" s="40"/>
      <c r="K464" s="40"/>
      <c r="L464" s="40"/>
      <c r="M464" s="40"/>
      <c r="N464" s="40"/>
      <c r="O464" s="40"/>
      <c r="P464" s="40"/>
      <c r="Q464" s="40"/>
      <c r="R464" s="40"/>
      <c r="S464" s="40"/>
      <c r="T464" s="40"/>
      <c r="U464" s="40"/>
      <c r="V464" s="40"/>
      <c r="W464" s="40"/>
      <c r="X464" s="40"/>
    </row>
    <row r="465" spans="1:24" ht="33">
      <c r="A465" s="40"/>
      <c r="B465" s="40"/>
      <c r="C465" s="40"/>
      <c r="D465" s="40"/>
      <c r="E465" s="40"/>
      <c r="F465" s="40"/>
      <c r="G465" s="40"/>
      <c r="H465" s="40"/>
      <c r="I465" s="57"/>
      <c r="J465" s="40"/>
      <c r="K465" s="40"/>
      <c r="L465" s="40"/>
      <c r="M465" s="40"/>
      <c r="N465" s="40"/>
      <c r="O465" s="40"/>
      <c r="P465" s="40"/>
      <c r="Q465" s="40"/>
      <c r="R465" s="40"/>
      <c r="S465" s="40"/>
      <c r="T465" s="40"/>
      <c r="U465" s="40"/>
      <c r="V465" s="40"/>
      <c r="W465" s="40"/>
      <c r="X465" s="40"/>
    </row>
    <row r="466" spans="1:24" ht="33">
      <c r="A466" s="40"/>
      <c r="B466" s="40"/>
      <c r="C466" s="40"/>
      <c r="D466" s="40"/>
      <c r="E466" s="40"/>
      <c r="F466" s="40"/>
      <c r="G466" s="40"/>
      <c r="H466" s="40"/>
      <c r="I466" s="57"/>
      <c r="J466" s="40"/>
      <c r="K466" s="40"/>
      <c r="L466" s="40"/>
      <c r="M466" s="40"/>
      <c r="N466" s="40"/>
      <c r="O466" s="40"/>
      <c r="P466" s="40"/>
      <c r="Q466" s="40"/>
      <c r="R466" s="40"/>
      <c r="S466" s="40"/>
      <c r="T466" s="40"/>
      <c r="U466" s="40"/>
      <c r="V466" s="40"/>
      <c r="W466" s="40"/>
      <c r="X466" s="40"/>
    </row>
    <row r="467" spans="1:24" ht="33">
      <c r="A467" s="40"/>
      <c r="B467" s="40"/>
      <c r="C467" s="40"/>
      <c r="D467" s="40"/>
      <c r="E467" s="40"/>
      <c r="F467" s="40"/>
      <c r="G467" s="40"/>
      <c r="H467" s="40"/>
      <c r="I467" s="57"/>
      <c r="J467" s="40"/>
      <c r="K467" s="40"/>
      <c r="L467" s="40"/>
      <c r="M467" s="40"/>
      <c r="N467" s="40"/>
      <c r="O467" s="40"/>
      <c r="P467" s="40"/>
      <c r="Q467" s="40"/>
      <c r="R467" s="40"/>
      <c r="S467" s="40"/>
      <c r="T467" s="40"/>
      <c r="U467" s="40"/>
      <c r="V467" s="40"/>
      <c r="W467" s="40"/>
      <c r="X467" s="40"/>
    </row>
    <row r="468" spans="1:24" ht="33">
      <c r="A468" s="40"/>
      <c r="B468" s="40"/>
      <c r="C468" s="40"/>
      <c r="D468" s="40"/>
      <c r="E468" s="40"/>
      <c r="F468" s="40"/>
      <c r="G468" s="40"/>
      <c r="H468" s="40"/>
      <c r="I468" s="57"/>
      <c r="J468" s="40"/>
      <c r="K468" s="40"/>
      <c r="L468" s="40"/>
      <c r="M468" s="40"/>
      <c r="N468" s="40"/>
      <c r="O468" s="40"/>
      <c r="P468" s="40"/>
      <c r="Q468" s="40"/>
      <c r="R468" s="40"/>
      <c r="S468" s="40"/>
      <c r="T468" s="40"/>
      <c r="U468" s="40"/>
      <c r="V468" s="40"/>
      <c r="W468" s="40"/>
      <c r="X468" s="40"/>
    </row>
    <row r="469" spans="1:24" ht="33">
      <c r="A469" s="40"/>
      <c r="B469" s="40"/>
      <c r="C469" s="40"/>
      <c r="D469" s="40"/>
      <c r="E469" s="40"/>
      <c r="F469" s="40"/>
      <c r="G469" s="40"/>
      <c r="H469" s="40"/>
      <c r="I469" s="57"/>
      <c r="J469" s="40"/>
      <c r="K469" s="40"/>
      <c r="L469" s="40"/>
      <c r="M469" s="40"/>
      <c r="N469" s="40"/>
      <c r="O469" s="40"/>
      <c r="P469" s="40"/>
      <c r="Q469" s="40"/>
      <c r="R469" s="40"/>
      <c r="S469" s="40"/>
      <c r="T469" s="40"/>
      <c r="U469" s="40"/>
      <c r="V469" s="40"/>
      <c r="W469" s="40"/>
      <c r="X469" s="40"/>
    </row>
    <row r="470" spans="1:24" ht="33">
      <c r="A470" s="40"/>
      <c r="B470" s="40"/>
      <c r="C470" s="40"/>
      <c r="D470" s="40"/>
      <c r="E470" s="40"/>
      <c r="F470" s="40"/>
      <c r="G470" s="40"/>
      <c r="H470" s="40"/>
      <c r="I470" s="57"/>
      <c r="J470" s="40"/>
      <c r="K470" s="40"/>
      <c r="L470" s="40"/>
      <c r="M470" s="40"/>
      <c r="N470" s="40"/>
      <c r="O470" s="40"/>
      <c r="P470" s="40"/>
      <c r="Q470" s="40"/>
      <c r="R470" s="40"/>
      <c r="S470" s="40"/>
      <c r="T470" s="40"/>
      <c r="U470" s="40"/>
      <c r="V470" s="40"/>
      <c r="W470" s="40"/>
      <c r="X470" s="40"/>
    </row>
    <row r="471" spans="1:24" ht="33">
      <c r="A471" s="40"/>
      <c r="B471" s="40"/>
      <c r="C471" s="40"/>
      <c r="D471" s="40"/>
      <c r="E471" s="40"/>
      <c r="F471" s="40"/>
      <c r="G471" s="40"/>
      <c r="H471" s="40"/>
      <c r="I471" s="57"/>
      <c r="J471" s="40"/>
      <c r="K471" s="40"/>
      <c r="L471" s="40"/>
      <c r="M471" s="40"/>
      <c r="N471" s="40"/>
      <c r="O471" s="40"/>
      <c r="P471" s="40"/>
      <c r="Q471" s="40"/>
      <c r="R471" s="40"/>
      <c r="S471" s="40"/>
      <c r="T471" s="40"/>
      <c r="U471" s="40"/>
      <c r="V471" s="40"/>
      <c r="W471" s="40"/>
      <c r="X471" s="40"/>
    </row>
    <row r="472" spans="1:24" ht="33">
      <c r="A472" s="40"/>
      <c r="B472" s="40"/>
      <c r="C472" s="40"/>
      <c r="D472" s="40"/>
      <c r="E472" s="40"/>
      <c r="F472" s="40"/>
      <c r="G472" s="40"/>
      <c r="H472" s="40"/>
      <c r="I472" s="57"/>
      <c r="J472" s="40"/>
      <c r="K472" s="40"/>
      <c r="L472" s="40"/>
      <c r="M472" s="40"/>
      <c r="N472" s="40"/>
      <c r="O472" s="40"/>
      <c r="P472" s="40"/>
      <c r="Q472" s="40"/>
      <c r="R472" s="40"/>
      <c r="S472" s="40"/>
      <c r="T472" s="40"/>
      <c r="U472" s="40"/>
      <c r="V472" s="40"/>
      <c r="W472" s="40"/>
      <c r="X472" s="40"/>
    </row>
    <row r="473" spans="1:24" ht="33">
      <c r="A473" s="40"/>
      <c r="B473" s="40"/>
      <c r="C473" s="40"/>
      <c r="D473" s="40"/>
      <c r="E473" s="40"/>
      <c r="F473" s="40"/>
      <c r="G473" s="40"/>
      <c r="H473" s="40"/>
      <c r="I473" s="57"/>
      <c r="J473" s="40"/>
      <c r="K473" s="40"/>
      <c r="L473" s="40"/>
      <c r="M473" s="40"/>
      <c r="N473" s="40"/>
      <c r="O473" s="40"/>
      <c r="P473" s="40"/>
      <c r="Q473" s="40"/>
      <c r="R473" s="40"/>
      <c r="S473" s="40"/>
      <c r="T473" s="40"/>
      <c r="U473" s="40"/>
      <c r="V473" s="40"/>
      <c r="W473" s="40"/>
      <c r="X473" s="40"/>
    </row>
    <row r="474" spans="1:24" ht="33">
      <c r="A474" s="40"/>
      <c r="B474" s="40"/>
      <c r="C474" s="40"/>
      <c r="D474" s="40"/>
      <c r="E474" s="40"/>
      <c r="F474" s="40"/>
      <c r="G474" s="40"/>
      <c r="H474" s="40"/>
      <c r="I474" s="57"/>
      <c r="J474" s="40"/>
      <c r="K474" s="40"/>
      <c r="L474" s="40"/>
      <c r="M474" s="40"/>
      <c r="N474" s="40"/>
      <c r="O474" s="40"/>
      <c r="P474" s="40"/>
      <c r="Q474" s="40"/>
      <c r="R474" s="40"/>
      <c r="S474" s="40"/>
      <c r="T474" s="40"/>
      <c r="U474" s="40"/>
      <c r="V474" s="40"/>
      <c r="W474" s="40"/>
      <c r="X474" s="40"/>
    </row>
    <row r="475" spans="1:24" ht="33">
      <c r="A475" s="40"/>
      <c r="B475" s="40"/>
      <c r="C475" s="40"/>
      <c r="D475" s="40"/>
      <c r="E475" s="40"/>
      <c r="F475" s="40"/>
      <c r="G475" s="40"/>
      <c r="H475" s="40"/>
      <c r="I475" s="57"/>
      <c r="J475" s="40"/>
      <c r="K475" s="40"/>
      <c r="L475" s="40"/>
      <c r="M475" s="40"/>
      <c r="N475" s="40"/>
      <c r="O475" s="40"/>
      <c r="P475" s="40"/>
      <c r="Q475" s="40"/>
      <c r="R475" s="40"/>
      <c r="S475" s="40"/>
      <c r="T475" s="40"/>
      <c r="U475" s="40"/>
      <c r="V475" s="40"/>
      <c r="W475" s="40"/>
      <c r="X475" s="40"/>
    </row>
    <row r="476" spans="1:24" ht="33">
      <c r="A476" s="40"/>
      <c r="B476" s="40"/>
      <c r="C476" s="40"/>
      <c r="D476" s="40"/>
      <c r="E476" s="40"/>
      <c r="F476" s="40"/>
      <c r="G476" s="40"/>
      <c r="H476" s="40"/>
      <c r="I476" s="57"/>
      <c r="J476" s="40"/>
      <c r="K476" s="40"/>
      <c r="L476" s="40"/>
      <c r="M476" s="40"/>
      <c r="N476" s="40"/>
      <c r="O476" s="40"/>
      <c r="P476" s="40"/>
      <c r="Q476" s="40"/>
      <c r="R476" s="40"/>
      <c r="S476" s="40"/>
      <c r="T476" s="40"/>
      <c r="U476" s="40"/>
      <c r="V476" s="40"/>
      <c r="W476" s="40"/>
      <c r="X476" s="40"/>
    </row>
    <row r="477" spans="1:24" ht="33">
      <c r="A477" s="40"/>
      <c r="B477" s="40"/>
      <c r="C477" s="40"/>
      <c r="D477" s="40"/>
      <c r="E477" s="40"/>
      <c r="F477" s="40"/>
      <c r="G477" s="40"/>
      <c r="H477" s="40"/>
      <c r="I477" s="57"/>
      <c r="J477" s="40"/>
      <c r="K477" s="40"/>
      <c r="L477" s="40"/>
      <c r="M477" s="40"/>
      <c r="N477" s="40"/>
      <c r="O477" s="40"/>
      <c r="P477" s="40"/>
      <c r="Q477" s="40"/>
      <c r="R477" s="40"/>
      <c r="S477" s="40"/>
      <c r="T477" s="40"/>
      <c r="U477" s="40"/>
      <c r="V477" s="40"/>
      <c r="W477" s="40"/>
      <c r="X477" s="40"/>
    </row>
    <row r="478" spans="1:24" ht="33">
      <c r="A478" s="40"/>
      <c r="B478" s="40"/>
      <c r="C478" s="40"/>
      <c r="D478" s="40"/>
      <c r="E478" s="40"/>
      <c r="F478" s="40"/>
      <c r="G478" s="40"/>
      <c r="H478" s="40"/>
      <c r="I478" s="57"/>
      <c r="J478" s="40"/>
      <c r="K478" s="40"/>
      <c r="L478" s="40"/>
      <c r="M478" s="40"/>
      <c r="N478" s="40"/>
      <c r="O478" s="40"/>
      <c r="P478" s="40"/>
      <c r="Q478" s="40"/>
      <c r="R478" s="40"/>
      <c r="S478" s="40"/>
      <c r="T478" s="40"/>
      <c r="U478" s="40"/>
      <c r="V478" s="40"/>
      <c r="W478" s="40"/>
      <c r="X478" s="40"/>
    </row>
    <row r="479" spans="1:24" ht="33">
      <c r="A479" s="40"/>
      <c r="B479" s="40"/>
      <c r="C479" s="40"/>
      <c r="D479" s="40"/>
      <c r="E479" s="40"/>
      <c r="F479" s="40"/>
      <c r="G479" s="40"/>
      <c r="H479" s="40"/>
      <c r="I479" s="57"/>
      <c r="J479" s="40"/>
      <c r="K479" s="40"/>
      <c r="L479" s="40"/>
      <c r="M479" s="40"/>
      <c r="N479" s="40"/>
      <c r="O479" s="40"/>
      <c r="P479" s="40"/>
      <c r="Q479" s="40"/>
      <c r="R479" s="40"/>
      <c r="S479" s="40"/>
      <c r="T479" s="40"/>
      <c r="U479" s="40"/>
      <c r="V479" s="40"/>
      <c r="W479" s="40"/>
      <c r="X479" s="40"/>
    </row>
    <row r="480" spans="1:24" ht="33">
      <c r="A480" s="40"/>
      <c r="B480" s="40"/>
      <c r="C480" s="40"/>
      <c r="D480" s="40"/>
      <c r="E480" s="40"/>
      <c r="F480" s="40"/>
      <c r="G480" s="40"/>
      <c r="H480" s="40"/>
      <c r="I480" s="57"/>
      <c r="J480" s="40"/>
      <c r="K480" s="40"/>
      <c r="L480" s="40"/>
      <c r="M480" s="40"/>
      <c r="N480" s="40"/>
      <c r="O480" s="40"/>
      <c r="P480" s="40"/>
      <c r="Q480" s="40"/>
      <c r="R480" s="40"/>
      <c r="S480" s="40"/>
      <c r="T480" s="40"/>
      <c r="U480" s="40"/>
      <c r="V480" s="40"/>
      <c r="W480" s="40"/>
      <c r="X480" s="40"/>
    </row>
    <row r="481" spans="1:24" ht="33">
      <c r="A481" s="40"/>
      <c r="B481" s="40"/>
      <c r="C481" s="40"/>
      <c r="D481" s="40"/>
      <c r="E481" s="40"/>
      <c r="F481" s="40"/>
      <c r="G481" s="40"/>
      <c r="H481" s="40"/>
      <c r="I481" s="57"/>
      <c r="J481" s="40"/>
      <c r="K481" s="40"/>
      <c r="L481" s="40"/>
      <c r="M481" s="40"/>
      <c r="N481" s="40"/>
      <c r="O481" s="40"/>
      <c r="P481" s="40"/>
      <c r="Q481" s="40"/>
      <c r="R481" s="40"/>
      <c r="S481" s="40"/>
      <c r="T481" s="40"/>
      <c r="U481" s="40"/>
      <c r="V481" s="40"/>
      <c r="W481" s="40"/>
      <c r="X481" s="40"/>
    </row>
    <row r="482" spans="1:24" ht="33">
      <c r="A482" s="40"/>
      <c r="B482" s="40"/>
      <c r="C482" s="40"/>
      <c r="D482" s="40"/>
      <c r="E482" s="40"/>
      <c r="F482" s="40"/>
      <c r="G482" s="40"/>
      <c r="H482" s="40"/>
      <c r="I482" s="57"/>
      <c r="J482" s="40"/>
      <c r="K482" s="40"/>
      <c r="L482" s="40"/>
      <c r="M482" s="40"/>
      <c r="N482" s="40"/>
      <c r="O482" s="40"/>
      <c r="P482" s="40"/>
      <c r="Q482" s="40"/>
      <c r="R482" s="40"/>
      <c r="S482" s="40"/>
      <c r="T482" s="40"/>
      <c r="U482" s="40"/>
      <c r="V482" s="40"/>
      <c r="W482" s="40"/>
      <c r="X482" s="40"/>
    </row>
    <row r="483" spans="1:24" ht="33">
      <c r="A483" s="40"/>
      <c r="B483" s="40"/>
      <c r="C483" s="40"/>
      <c r="D483" s="40"/>
      <c r="E483" s="40"/>
      <c r="F483" s="40"/>
      <c r="G483" s="40"/>
      <c r="H483" s="40"/>
      <c r="I483" s="57"/>
      <c r="J483" s="40"/>
      <c r="K483" s="40"/>
      <c r="L483" s="40"/>
      <c r="M483" s="40"/>
      <c r="N483" s="40"/>
      <c r="O483" s="40"/>
      <c r="P483" s="40"/>
      <c r="Q483" s="40"/>
      <c r="R483" s="40"/>
      <c r="S483" s="40"/>
      <c r="T483" s="40"/>
      <c r="U483" s="40"/>
      <c r="V483" s="40"/>
      <c r="W483" s="40"/>
      <c r="X483" s="40"/>
    </row>
    <row r="484" spans="1:24" ht="33">
      <c r="A484" s="40"/>
      <c r="B484" s="40"/>
      <c r="C484" s="40"/>
      <c r="D484" s="40"/>
      <c r="E484" s="40"/>
      <c r="F484" s="40"/>
      <c r="G484" s="40"/>
      <c r="H484" s="40"/>
      <c r="I484" s="57"/>
      <c r="J484" s="40"/>
      <c r="K484" s="40"/>
      <c r="L484" s="40"/>
      <c r="M484" s="40"/>
      <c r="N484" s="40"/>
      <c r="O484" s="40"/>
      <c r="P484" s="40"/>
      <c r="Q484" s="40"/>
      <c r="R484" s="40"/>
      <c r="S484" s="40"/>
      <c r="T484" s="40"/>
      <c r="U484" s="40"/>
      <c r="V484" s="40"/>
      <c r="W484" s="40"/>
      <c r="X484" s="40"/>
    </row>
    <row r="485" spans="1:24" ht="33">
      <c r="A485" s="40"/>
      <c r="B485" s="40"/>
      <c r="C485" s="40"/>
      <c r="D485" s="40"/>
      <c r="E485" s="40"/>
      <c r="F485" s="40"/>
      <c r="G485" s="40"/>
      <c r="H485" s="40"/>
      <c r="I485" s="57"/>
      <c r="J485" s="40"/>
      <c r="K485" s="40"/>
      <c r="L485" s="40"/>
      <c r="M485" s="40"/>
      <c r="N485" s="40"/>
      <c r="O485" s="40"/>
      <c r="P485" s="40"/>
      <c r="Q485" s="40"/>
      <c r="R485" s="40"/>
      <c r="S485" s="40"/>
      <c r="T485" s="40"/>
      <c r="U485" s="40"/>
      <c r="V485" s="40"/>
      <c r="W485" s="40"/>
      <c r="X485" s="40"/>
    </row>
    <row r="486" spans="1:24" ht="33">
      <c r="A486" s="40"/>
      <c r="B486" s="40"/>
      <c r="C486" s="40"/>
      <c r="D486" s="40"/>
      <c r="E486" s="40"/>
      <c r="F486" s="40"/>
      <c r="G486" s="40"/>
      <c r="H486" s="40"/>
      <c r="I486" s="57"/>
      <c r="J486" s="40"/>
      <c r="K486" s="40"/>
      <c r="L486" s="40"/>
      <c r="M486" s="40"/>
      <c r="N486" s="40"/>
      <c r="O486" s="40"/>
      <c r="P486" s="40"/>
      <c r="Q486" s="40"/>
      <c r="R486" s="40"/>
      <c r="S486" s="40"/>
      <c r="T486" s="40"/>
      <c r="U486" s="40"/>
      <c r="V486" s="40"/>
      <c r="W486" s="40"/>
      <c r="X486" s="40"/>
    </row>
    <row r="487" spans="1:24" ht="33">
      <c r="A487" s="40"/>
      <c r="B487" s="40"/>
      <c r="C487" s="40"/>
      <c r="D487" s="40"/>
      <c r="E487" s="40"/>
      <c r="F487" s="40"/>
      <c r="G487" s="40"/>
      <c r="H487" s="40"/>
      <c r="I487" s="57"/>
      <c r="J487" s="40"/>
      <c r="K487" s="40"/>
      <c r="L487" s="40"/>
      <c r="M487" s="40"/>
      <c r="N487" s="40"/>
      <c r="O487" s="40"/>
      <c r="P487" s="40"/>
      <c r="Q487" s="40"/>
      <c r="R487" s="40"/>
      <c r="S487" s="40"/>
      <c r="T487" s="40"/>
      <c r="U487" s="40"/>
      <c r="V487" s="40"/>
      <c r="W487" s="40"/>
      <c r="X487" s="40"/>
    </row>
    <row r="488" spans="1:24" ht="33">
      <c r="A488" s="40"/>
      <c r="B488" s="40"/>
      <c r="C488" s="40"/>
      <c r="D488" s="40"/>
      <c r="E488" s="40"/>
      <c r="F488" s="40"/>
      <c r="G488" s="40"/>
      <c r="H488" s="40"/>
      <c r="I488" s="57"/>
      <c r="J488" s="40"/>
      <c r="K488" s="40"/>
      <c r="L488" s="40"/>
      <c r="M488" s="40"/>
      <c r="N488" s="40"/>
      <c r="O488" s="40"/>
      <c r="P488" s="40"/>
      <c r="Q488" s="40"/>
      <c r="R488" s="40"/>
      <c r="S488" s="40"/>
      <c r="T488" s="40"/>
      <c r="U488" s="40"/>
      <c r="V488" s="40"/>
      <c r="W488" s="40"/>
      <c r="X488" s="40"/>
    </row>
    <row r="489" spans="1:24" ht="33">
      <c r="A489" s="40"/>
      <c r="B489" s="40"/>
      <c r="C489" s="40"/>
      <c r="D489" s="40"/>
      <c r="E489" s="40"/>
      <c r="F489" s="40"/>
      <c r="G489" s="40"/>
      <c r="H489" s="40"/>
      <c r="I489" s="57"/>
      <c r="J489" s="40"/>
      <c r="K489" s="40"/>
      <c r="L489" s="40"/>
      <c r="M489" s="40"/>
      <c r="N489" s="40"/>
      <c r="O489" s="40"/>
      <c r="P489" s="40"/>
      <c r="Q489" s="40"/>
      <c r="R489" s="40"/>
      <c r="S489" s="40"/>
      <c r="T489" s="40"/>
      <c r="U489" s="40"/>
      <c r="V489" s="40"/>
      <c r="W489" s="40"/>
      <c r="X489" s="40"/>
    </row>
    <row r="490" spans="1:24" ht="33">
      <c r="A490" s="40"/>
      <c r="B490" s="40"/>
      <c r="C490" s="40"/>
      <c r="D490" s="40"/>
      <c r="E490" s="40"/>
      <c r="F490" s="40"/>
      <c r="G490" s="40"/>
      <c r="H490" s="40"/>
      <c r="I490" s="57"/>
      <c r="J490" s="40"/>
      <c r="K490" s="40"/>
      <c r="L490" s="40"/>
      <c r="M490" s="40"/>
      <c r="N490" s="40"/>
      <c r="O490" s="40"/>
      <c r="P490" s="40"/>
      <c r="Q490" s="40"/>
      <c r="R490" s="40"/>
      <c r="S490" s="40"/>
      <c r="T490" s="40"/>
      <c r="U490" s="40"/>
      <c r="V490" s="40"/>
      <c r="W490" s="40"/>
      <c r="X490" s="40"/>
    </row>
    <row r="491" spans="1:24" ht="33">
      <c r="A491" s="40"/>
      <c r="B491" s="40"/>
      <c r="C491" s="40"/>
      <c r="D491" s="40"/>
      <c r="E491" s="40"/>
      <c r="F491" s="40"/>
      <c r="G491" s="40"/>
      <c r="H491" s="40"/>
      <c r="I491" s="57"/>
      <c r="J491" s="40"/>
      <c r="K491" s="40"/>
      <c r="L491" s="40"/>
      <c r="M491" s="40"/>
      <c r="N491" s="40"/>
      <c r="O491" s="40"/>
      <c r="P491" s="40"/>
      <c r="Q491" s="40"/>
      <c r="R491" s="40"/>
      <c r="S491" s="40"/>
      <c r="T491" s="40"/>
      <c r="U491" s="40"/>
      <c r="V491" s="40"/>
      <c r="W491" s="40"/>
      <c r="X491" s="40"/>
    </row>
    <row r="492" spans="1:24" ht="33">
      <c r="A492" s="40"/>
      <c r="B492" s="40"/>
      <c r="C492" s="40"/>
      <c r="D492" s="40"/>
      <c r="E492" s="40"/>
      <c r="F492" s="40"/>
      <c r="G492" s="40"/>
      <c r="H492" s="40"/>
      <c r="I492" s="57"/>
      <c r="J492" s="40"/>
      <c r="K492" s="40"/>
      <c r="L492" s="40"/>
      <c r="M492" s="40"/>
      <c r="N492" s="40"/>
      <c r="O492" s="40"/>
      <c r="P492" s="40"/>
      <c r="Q492" s="40"/>
      <c r="R492" s="40"/>
      <c r="S492" s="40"/>
      <c r="T492" s="40"/>
      <c r="U492" s="40"/>
      <c r="V492" s="40"/>
      <c r="W492" s="40"/>
      <c r="X492" s="40"/>
    </row>
    <row r="493" spans="1:24" ht="33">
      <c r="A493" s="40"/>
      <c r="B493" s="40"/>
      <c r="C493" s="40"/>
      <c r="D493" s="40"/>
      <c r="E493" s="40"/>
      <c r="F493" s="40"/>
      <c r="G493" s="40"/>
      <c r="H493" s="40"/>
      <c r="I493" s="57"/>
      <c r="J493" s="40"/>
      <c r="K493" s="40"/>
      <c r="L493" s="40"/>
      <c r="M493" s="40"/>
      <c r="N493" s="40"/>
      <c r="O493" s="40"/>
      <c r="P493" s="40"/>
      <c r="Q493" s="40"/>
      <c r="R493" s="40"/>
      <c r="S493" s="40"/>
      <c r="T493" s="40"/>
      <c r="U493" s="40"/>
      <c r="V493" s="40"/>
      <c r="W493" s="40"/>
      <c r="X493" s="40"/>
    </row>
    <row r="494" spans="1:24" ht="33">
      <c r="A494" s="40"/>
      <c r="B494" s="40"/>
      <c r="C494" s="40"/>
      <c r="D494" s="40"/>
      <c r="E494" s="40"/>
      <c r="F494" s="40"/>
      <c r="G494" s="40"/>
      <c r="H494" s="40"/>
      <c r="I494" s="57"/>
      <c r="J494" s="40"/>
      <c r="K494" s="40"/>
      <c r="L494" s="40"/>
      <c r="M494" s="40"/>
      <c r="N494" s="40"/>
      <c r="O494" s="40"/>
      <c r="P494" s="40"/>
      <c r="Q494" s="40"/>
      <c r="R494" s="40"/>
      <c r="S494" s="40"/>
      <c r="T494" s="40"/>
      <c r="U494" s="40"/>
      <c r="V494" s="40"/>
      <c r="W494" s="40"/>
      <c r="X494" s="40"/>
    </row>
    <row r="495" spans="1:24" ht="33">
      <c r="A495" s="40"/>
      <c r="B495" s="40"/>
      <c r="C495" s="40"/>
      <c r="D495" s="40"/>
      <c r="E495" s="40"/>
      <c r="F495" s="40"/>
      <c r="G495" s="40"/>
      <c r="H495" s="40"/>
      <c r="I495" s="57"/>
      <c r="J495" s="40"/>
      <c r="K495" s="40"/>
      <c r="L495" s="40"/>
      <c r="M495" s="40"/>
      <c r="N495" s="40"/>
      <c r="O495" s="40"/>
      <c r="P495" s="40"/>
      <c r="Q495" s="40"/>
      <c r="R495" s="40"/>
      <c r="S495" s="40"/>
      <c r="T495" s="40"/>
      <c r="U495" s="40"/>
      <c r="V495" s="40"/>
      <c r="W495" s="40"/>
      <c r="X495" s="40"/>
    </row>
    <row r="496" spans="1:24" ht="33">
      <c r="A496" s="40"/>
      <c r="B496" s="40"/>
      <c r="C496" s="40"/>
      <c r="D496" s="40"/>
      <c r="E496" s="40"/>
      <c r="F496" s="40"/>
      <c r="G496" s="40"/>
      <c r="H496" s="40"/>
      <c r="I496" s="57"/>
      <c r="J496" s="40"/>
      <c r="K496" s="40"/>
      <c r="L496" s="40"/>
      <c r="M496" s="40"/>
      <c r="N496" s="40"/>
      <c r="O496" s="40"/>
      <c r="P496" s="40"/>
      <c r="Q496" s="40"/>
      <c r="R496" s="40"/>
      <c r="S496" s="40"/>
      <c r="T496" s="40"/>
      <c r="U496" s="40"/>
      <c r="V496" s="40"/>
      <c r="W496" s="40"/>
      <c r="X496" s="40"/>
    </row>
    <row r="497" spans="1:24" ht="33">
      <c r="A497" s="40"/>
      <c r="B497" s="40"/>
      <c r="C497" s="40"/>
      <c r="D497" s="40"/>
      <c r="E497" s="40"/>
      <c r="F497" s="40"/>
      <c r="G497" s="40"/>
      <c r="H497" s="40"/>
      <c r="I497" s="57"/>
      <c r="J497" s="40"/>
      <c r="K497" s="40"/>
      <c r="L497" s="40"/>
      <c r="M497" s="40"/>
      <c r="N497" s="40"/>
      <c r="O497" s="40"/>
      <c r="P497" s="40"/>
      <c r="Q497" s="40"/>
      <c r="R497" s="40"/>
      <c r="S497" s="40"/>
      <c r="T497" s="40"/>
      <c r="U497" s="40"/>
      <c r="V497" s="40"/>
      <c r="W497" s="40"/>
      <c r="X497" s="40"/>
    </row>
    <row r="498" spans="1:24" ht="33">
      <c r="A498" s="40"/>
      <c r="B498" s="40"/>
      <c r="C498" s="40"/>
      <c r="D498" s="40"/>
      <c r="E498" s="40"/>
      <c r="F498" s="40"/>
      <c r="G498" s="40"/>
      <c r="H498" s="40"/>
      <c r="I498" s="57"/>
      <c r="J498" s="40"/>
      <c r="K498" s="40"/>
      <c r="L498" s="40"/>
      <c r="M498" s="40"/>
      <c r="N498" s="40"/>
      <c r="O498" s="40"/>
      <c r="P498" s="40"/>
      <c r="Q498" s="40"/>
      <c r="R498" s="40"/>
      <c r="S498" s="40"/>
      <c r="T498" s="40"/>
      <c r="U498" s="40"/>
      <c r="V498" s="40"/>
      <c r="W498" s="40"/>
      <c r="X498" s="40"/>
    </row>
    <row r="499" spans="1:24" ht="33">
      <c r="A499" s="40"/>
      <c r="B499" s="40"/>
      <c r="C499" s="40"/>
      <c r="D499" s="40"/>
      <c r="E499" s="40"/>
      <c r="F499" s="40"/>
      <c r="G499" s="40"/>
      <c r="H499" s="40"/>
      <c r="I499" s="57"/>
      <c r="J499" s="40"/>
      <c r="K499" s="40"/>
      <c r="L499" s="40"/>
      <c r="M499" s="40"/>
      <c r="N499" s="40"/>
      <c r="O499" s="40"/>
      <c r="P499" s="40"/>
      <c r="Q499" s="40"/>
      <c r="R499" s="40"/>
      <c r="S499" s="40"/>
      <c r="T499" s="40"/>
      <c r="U499" s="40"/>
      <c r="V499" s="40"/>
      <c r="W499" s="40"/>
      <c r="X499" s="40"/>
    </row>
    <row r="500" spans="1:24" ht="33">
      <c r="A500" s="40"/>
      <c r="B500" s="40"/>
      <c r="C500" s="40"/>
      <c r="D500" s="40"/>
      <c r="E500" s="40"/>
      <c r="F500" s="40"/>
      <c r="G500" s="40"/>
      <c r="H500" s="40"/>
      <c r="I500" s="57"/>
      <c r="J500" s="40"/>
      <c r="K500" s="40"/>
      <c r="L500" s="40"/>
      <c r="M500" s="40"/>
      <c r="N500" s="40"/>
      <c r="O500" s="40"/>
      <c r="P500" s="40"/>
      <c r="Q500" s="40"/>
      <c r="R500" s="40"/>
      <c r="S500" s="40"/>
      <c r="T500" s="40"/>
      <c r="U500" s="40"/>
      <c r="V500" s="40"/>
      <c r="W500" s="40"/>
      <c r="X500" s="40"/>
    </row>
    <row r="501" spans="1:24" ht="33">
      <c r="A501" s="40"/>
      <c r="B501" s="40"/>
      <c r="C501" s="40"/>
      <c r="D501" s="40"/>
      <c r="E501" s="40"/>
      <c r="F501" s="40"/>
      <c r="G501" s="40"/>
      <c r="H501" s="40"/>
      <c r="I501" s="57"/>
      <c r="J501" s="40"/>
      <c r="K501" s="40"/>
      <c r="L501" s="40"/>
      <c r="M501" s="40"/>
      <c r="N501" s="40"/>
      <c r="O501" s="40"/>
      <c r="P501" s="40"/>
      <c r="Q501" s="40"/>
      <c r="R501" s="40"/>
      <c r="S501" s="40"/>
      <c r="T501" s="40"/>
      <c r="U501" s="40"/>
      <c r="V501" s="40"/>
      <c r="W501" s="40"/>
      <c r="X501" s="40"/>
    </row>
    <row r="502" spans="1:24" ht="33">
      <c r="A502" s="40"/>
      <c r="B502" s="40"/>
      <c r="C502" s="40"/>
      <c r="D502" s="40"/>
      <c r="E502" s="40"/>
      <c r="F502" s="40"/>
      <c r="G502" s="40"/>
      <c r="H502" s="40"/>
      <c r="I502" s="57"/>
      <c r="J502" s="40"/>
      <c r="K502" s="40"/>
      <c r="L502" s="40"/>
      <c r="M502" s="40"/>
      <c r="N502" s="40"/>
      <c r="O502" s="40"/>
      <c r="P502" s="40"/>
      <c r="Q502" s="40"/>
      <c r="R502" s="40"/>
      <c r="S502" s="40"/>
      <c r="T502" s="40"/>
      <c r="U502" s="40"/>
      <c r="V502" s="40"/>
      <c r="W502" s="40"/>
      <c r="X502" s="40"/>
    </row>
    <row r="503" spans="1:24" ht="33">
      <c r="A503" s="40"/>
      <c r="B503" s="40"/>
      <c r="C503" s="40"/>
      <c r="D503" s="40"/>
      <c r="E503" s="40"/>
      <c r="F503" s="40"/>
      <c r="G503" s="40"/>
      <c r="H503" s="40"/>
      <c r="I503" s="57"/>
      <c r="J503" s="40"/>
      <c r="K503" s="40"/>
      <c r="L503" s="40"/>
      <c r="M503" s="40"/>
      <c r="N503" s="40"/>
      <c r="O503" s="40"/>
      <c r="P503" s="40"/>
      <c r="Q503" s="40"/>
      <c r="R503" s="40"/>
      <c r="S503" s="40"/>
      <c r="T503" s="40"/>
      <c r="U503" s="40"/>
      <c r="V503" s="40"/>
      <c r="W503" s="40"/>
      <c r="X503" s="40"/>
    </row>
    <row r="504" spans="1:24" ht="33">
      <c r="A504" s="40"/>
      <c r="B504" s="40"/>
      <c r="C504" s="40"/>
      <c r="D504" s="40"/>
      <c r="E504" s="40"/>
      <c r="F504" s="40"/>
      <c r="G504" s="40"/>
      <c r="H504" s="40"/>
      <c r="I504" s="57"/>
      <c r="J504" s="40"/>
      <c r="K504" s="40"/>
      <c r="L504" s="40"/>
      <c r="M504" s="40"/>
      <c r="N504" s="40"/>
      <c r="O504" s="40"/>
      <c r="P504" s="40"/>
      <c r="Q504" s="40"/>
      <c r="R504" s="40"/>
      <c r="S504" s="40"/>
      <c r="T504" s="40"/>
      <c r="U504" s="40"/>
      <c r="V504" s="40"/>
      <c r="W504" s="40"/>
      <c r="X504" s="40"/>
    </row>
    <row r="505" spans="1:24" ht="33">
      <c r="A505" s="40"/>
      <c r="B505" s="40"/>
      <c r="C505" s="40"/>
      <c r="D505" s="40"/>
      <c r="E505" s="40"/>
      <c r="F505" s="40"/>
      <c r="G505" s="40"/>
      <c r="H505" s="40"/>
      <c r="I505" s="57"/>
      <c r="J505" s="40"/>
      <c r="K505" s="40"/>
      <c r="L505" s="40"/>
      <c r="M505" s="40"/>
      <c r="N505" s="40"/>
      <c r="O505" s="40"/>
      <c r="P505" s="40"/>
      <c r="Q505" s="40"/>
      <c r="R505" s="40"/>
      <c r="S505" s="40"/>
      <c r="T505" s="40"/>
      <c r="U505" s="40"/>
      <c r="V505" s="40"/>
      <c r="W505" s="40"/>
      <c r="X505" s="40"/>
    </row>
    <row r="506" spans="1:24" ht="33">
      <c r="A506" s="40"/>
      <c r="B506" s="40"/>
      <c r="C506" s="40"/>
      <c r="D506" s="40"/>
      <c r="E506" s="40"/>
      <c r="F506" s="40"/>
      <c r="G506" s="40"/>
      <c r="H506" s="40"/>
      <c r="I506" s="57"/>
      <c r="J506" s="40"/>
      <c r="K506" s="40"/>
      <c r="L506" s="40"/>
      <c r="M506" s="40"/>
      <c r="N506" s="40"/>
      <c r="O506" s="40"/>
      <c r="P506" s="40"/>
      <c r="Q506" s="40"/>
      <c r="R506" s="40"/>
      <c r="S506" s="40"/>
      <c r="T506" s="40"/>
      <c r="U506" s="40"/>
      <c r="V506" s="40"/>
      <c r="W506" s="40"/>
      <c r="X506" s="40"/>
    </row>
    <row r="507" spans="1:24" ht="33">
      <c r="A507" s="40"/>
      <c r="B507" s="40"/>
      <c r="C507" s="40"/>
      <c r="D507" s="40"/>
      <c r="E507" s="40"/>
      <c r="F507" s="40"/>
      <c r="G507" s="40"/>
      <c r="H507" s="40"/>
      <c r="I507" s="57"/>
      <c r="J507" s="40"/>
      <c r="K507" s="40"/>
      <c r="L507" s="40"/>
      <c r="M507" s="40"/>
      <c r="N507" s="40"/>
      <c r="O507" s="40"/>
      <c r="P507" s="40"/>
      <c r="Q507" s="40"/>
      <c r="R507" s="40"/>
      <c r="S507" s="40"/>
      <c r="T507" s="40"/>
      <c r="U507" s="40"/>
      <c r="V507" s="40"/>
      <c r="W507" s="40"/>
      <c r="X507" s="40"/>
    </row>
    <row r="508" spans="1:24" ht="33">
      <c r="A508" s="40"/>
      <c r="B508" s="40"/>
      <c r="C508" s="40"/>
      <c r="D508" s="40"/>
      <c r="E508" s="40"/>
      <c r="F508" s="40"/>
      <c r="G508" s="40"/>
      <c r="H508" s="40"/>
      <c r="I508" s="57"/>
      <c r="J508" s="40"/>
      <c r="K508" s="40"/>
      <c r="L508" s="40"/>
      <c r="M508" s="40"/>
      <c r="N508" s="40"/>
      <c r="O508" s="40"/>
      <c r="P508" s="40"/>
      <c r="Q508" s="40"/>
      <c r="R508" s="40"/>
      <c r="S508" s="40"/>
      <c r="T508" s="40"/>
      <c r="U508" s="40"/>
      <c r="V508" s="40"/>
      <c r="W508" s="40"/>
      <c r="X508" s="40"/>
    </row>
    <row r="509" spans="1:24" ht="33">
      <c r="A509" s="40"/>
      <c r="B509" s="40"/>
      <c r="C509" s="40"/>
      <c r="D509" s="40"/>
      <c r="E509" s="40"/>
      <c r="F509" s="40"/>
      <c r="G509" s="40"/>
      <c r="H509" s="40"/>
      <c r="I509" s="57"/>
      <c r="J509" s="40"/>
      <c r="K509" s="40"/>
      <c r="L509" s="40"/>
      <c r="M509" s="40"/>
      <c r="N509" s="40"/>
      <c r="O509" s="40"/>
      <c r="P509" s="40"/>
      <c r="Q509" s="40"/>
      <c r="R509" s="40"/>
      <c r="S509" s="40"/>
      <c r="T509" s="40"/>
      <c r="U509" s="40"/>
      <c r="V509" s="40"/>
      <c r="W509" s="40"/>
      <c r="X509" s="40"/>
    </row>
    <row r="510" spans="1:24" ht="33">
      <c r="A510" s="40"/>
      <c r="B510" s="40"/>
      <c r="C510" s="40"/>
      <c r="D510" s="40"/>
      <c r="E510" s="40"/>
      <c r="F510" s="40"/>
      <c r="G510" s="40"/>
      <c r="H510" s="40"/>
      <c r="I510" s="57"/>
      <c r="J510" s="40"/>
      <c r="K510" s="40"/>
      <c r="L510" s="40"/>
      <c r="M510" s="40"/>
      <c r="N510" s="40"/>
      <c r="O510" s="40"/>
      <c r="P510" s="40"/>
      <c r="Q510" s="40"/>
      <c r="R510" s="40"/>
      <c r="S510" s="40"/>
      <c r="T510" s="40"/>
      <c r="U510" s="40"/>
      <c r="V510" s="40"/>
      <c r="W510" s="40"/>
      <c r="X510" s="40"/>
    </row>
    <row r="511" spans="1:24" ht="33">
      <c r="A511" s="40"/>
      <c r="B511" s="40"/>
      <c r="C511" s="40"/>
      <c r="D511" s="40"/>
      <c r="E511" s="40"/>
      <c r="F511" s="40"/>
      <c r="G511" s="40"/>
      <c r="H511" s="40"/>
      <c r="I511" s="57"/>
      <c r="J511" s="40"/>
      <c r="K511" s="40"/>
      <c r="L511" s="40"/>
      <c r="M511" s="40"/>
      <c r="N511" s="40"/>
      <c r="O511" s="40"/>
      <c r="P511" s="40"/>
      <c r="Q511" s="40"/>
      <c r="R511" s="40"/>
      <c r="S511" s="40"/>
      <c r="T511" s="40"/>
      <c r="U511" s="40"/>
      <c r="V511" s="40"/>
      <c r="W511" s="40"/>
      <c r="X511" s="40"/>
    </row>
    <row r="512" spans="1:24" ht="33">
      <c r="A512" s="40"/>
      <c r="B512" s="40"/>
      <c r="C512" s="40"/>
      <c r="D512" s="40"/>
      <c r="E512" s="40"/>
      <c r="F512" s="40"/>
      <c r="G512" s="40"/>
      <c r="H512" s="40"/>
      <c r="I512" s="57"/>
      <c r="J512" s="40"/>
      <c r="K512" s="40"/>
      <c r="L512" s="40"/>
      <c r="M512" s="40"/>
      <c r="N512" s="40"/>
      <c r="O512" s="40"/>
      <c r="P512" s="40"/>
      <c r="Q512" s="40"/>
      <c r="R512" s="40"/>
      <c r="S512" s="40"/>
      <c r="T512" s="40"/>
      <c r="U512" s="40"/>
      <c r="V512" s="40"/>
      <c r="W512" s="40"/>
      <c r="X512" s="40"/>
    </row>
    <row r="513" spans="1:24" ht="33">
      <c r="A513" s="40"/>
      <c r="B513" s="40"/>
      <c r="C513" s="40"/>
      <c r="D513" s="40"/>
      <c r="E513" s="40"/>
      <c r="F513" s="40"/>
      <c r="G513" s="40"/>
      <c r="H513" s="40"/>
      <c r="I513" s="57"/>
      <c r="J513" s="40"/>
      <c r="K513" s="40"/>
      <c r="L513" s="40"/>
      <c r="M513" s="40"/>
      <c r="N513" s="40"/>
      <c r="O513" s="40"/>
      <c r="P513" s="40"/>
      <c r="Q513" s="40"/>
      <c r="R513" s="40"/>
      <c r="S513" s="40"/>
      <c r="T513" s="40"/>
      <c r="U513" s="40"/>
      <c r="V513" s="40"/>
      <c r="W513" s="40"/>
      <c r="X513" s="40"/>
    </row>
    <row r="514" spans="1:24" ht="33">
      <c r="A514" s="40"/>
      <c r="B514" s="40"/>
      <c r="C514" s="40"/>
      <c r="D514" s="40"/>
      <c r="E514" s="40"/>
      <c r="F514" s="40"/>
      <c r="G514" s="40"/>
      <c r="H514" s="40"/>
      <c r="I514" s="57"/>
      <c r="J514" s="40"/>
      <c r="K514" s="40"/>
      <c r="L514" s="40"/>
      <c r="M514" s="40"/>
      <c r="N514" s="40"/>
      <c r="O514" s="40"/>
      <c r="P514" s="40"/>
      <c r="Q514" s="40"/>
      <c r="R514" s="40"/>
      <c r="S514" s="40"/>
      <c r="T514" s="40"/>
      <c r="U514" s="40"/>
      <c r="V514" s="40"/>
      <c r="W514" s="40"/>
      <c r="X514" s="40"/>
    </row>
    <row r="515" spans="1:24" ht="33">
      <c r="A515" s="40"/>
      <c r="B515" s="40"/>
      <c r="C515" s="40"/>
      <c r="D515" s="40"/>
      <c r="E515" s="40"/>
      <c r="F515" s="40"/>
      <c r="G515" s="40"/>
      <c r="H515" s="40"/>
      <c r="I515" s="57"/>
      <c r="J515" s="40"/>
      <c r="K515" s="40"/>
      <c r="L515" s="40"/>
      <c r="M515" s="40"/>
      <c r="N515" s="40"/>
      <c r="O515" s="40"/>
      <c r="P515" s="40"/>
      <c r="Q515" s="40"/>
      <c r="R515" s="40"/>
      <c r="S515" s="40"/>
      <c r="T515" s="40"/>
      <c r="U515" s="40"/>
      <c r="V515" s="40"/>
      <c r="W515" s="40"/>
      <c r="X515" s="40"/>
    </row>
    <row r="516" spans="1:24" ht="33">
      <c r="A516" s="40"/>
      <c r="B516" s="40"/>
      <c r="C516" s="40"/>
      <c r="D516" s="40"/>
      <c r="E516" s="40"/>
      <c r="F516" s="40"/>
      <c r="G516" s="40"/>
      <c r="H516" s="40"/>
      <c r="I516" s="57"/>
      <c r="J516" s="40"/>
      <c r="K516" s="40"/>
      <c r="L516" s="40"/>
      <c r="M516" s="40"/>
      <c r="N516" s="40"/>
      <c r="O516" s="40"/>
      <c r="P516" s="40"/>
      <c r="Q516" s="40"/>
      <c r="R516" s="40"/>
      <c r="S516" s="40"/>
      <c r="T516" s="40"/>
      <c r="U516" s="40"/>
      <c r="V516" s="40"/>
      <c r="W516" s="40"/>
      <c r="X516" s="40"/>
    </row>
    <row r="517" spans="1:24" ht="33">
      <c r="A517" s="40"/>
      <c r="B517" s="40"/>
      <c r="C517" s="40"/>
      <c r="D517" s="40"/>
      <c r="E517" s="40"/>
      <c r="F517" s="40"/>
      <c r="G517" s="40"/>
      <c r="H517" s="40"/>
      <c r="I517" s="57"/>
      <c r="J517" s="40"/>
      <c r="K517" s="40"/>
      <c r="L517" s="40"/>
      <c r="M517" s="40"/>
      <c r="N517" s="40"/>
      <c r="O517" s="40"/>
      <c r="P517" s="40"/>
      <c r="Q517" s="40"/>
      <c r="R517" s="40"/>
      <c r="S517" s="40"/>
      <c r="T517" s="40"/>
      <c r="U517" s="40"/>
      <c r="V517" s="40"/>
      <c r="W517" s="40"/>
      <c r="X517" s="40"/>
    </row>
    <row r="518" spans="1:24" ht="33">
      <c r="A518" s="40"/>
      <c r="B518" s="40"/>
      <c r="C518" s="40"/>
      <c r="D518" s="40"/>
      <c r="E518" s="40"/>
      <c r="F518" s="40"/>
      <c r="G518" s="40"/>
      <c r="H518" s="40"/>
      <c r="I518" s="57"/>
      <c r="J518" s="40"/>
      <c r="K518" s="40"/>
      <c r="L518" s="40"/>
      <c r="M518" s="40"/>
      <c r="N518" s="40"/>
      <c r="O518" s="40"/>
      <c r="P518" s="40"/>
      <c r="Q518" s="40"/>
      <c r="R518" s="40"/>
      <c r="S518" s="40"/>
      <c r="T518" s="40"/>
      <c r="U518" s="40"/>
      <c r="V518" s="40"/>
      <c r="W518" s="40"/>
      <c r="X518" s="40"/>
    </row>
    <row r="519" spans="1:24" ht="33">
      <c r="A519" s="40"/>
      <c r="B519" s="40"/>
      <c r="C519" s="40"/>
      <c r="D519" s="40"/>
      <c r="E519" s="40"/>
      <c r="F519" s="40"/>
      <c r="G519" s="40"/>
      <c r="H519" s="40"/>
      <c r="I519" s="57"/>
      <c r="J519" s="40"/>
      <c r="K519" s="40"/>
      <c r="L519" s="40"/>
      <c r="M519" s="40"/>
      <c r="N519" s="40"/>
      <c r="O519" s="40"/>
      <c r="P519" s="40"/>
      <c r="Q519" s="40"/>
      <c r="R519" s="40"/>
      <c r="S519" s="40"/>
      <c r="T519" s="40"/>
      <c r="U519" s="40"/>
      <c r="V519" s="40"/>
      <c r="W519" s="40"/>
      <c r="X519" s="40"/>
    </row>
    <row r="520" spans="1:24" ht="33">
      <c r="A520" s="40"/>
      <c r="B520" s="40"/>
      <c r="C520" s="40"/>
      <c r="D520" s="40"/>
      <c r="E520" s="40"/>
      <c r="F520" s="40"/>
      <c r="G520" s="40"/>
      <c r="H520" s="40"/>
      <c r="I520" s="57"/>
      <c r="J520" s="40"/>
      <c r="K520" s="40"/>
      <c r="L520" s="40"/>
      <c r="M520" s="40"/>
      <c r="N520" s="40"/>
      <c r="O520" s="40"/>
      <c r="P520" s="40"/>
      <c r="Q520" s="40"/>
      <c r="R520" s="40"/>
      <c r="S520" s="40"/>
      <c r="T520" s="40"/>
      <c r="U520" s="40"/>
      <c r="V520" s="40"/>
      <c r="W520" s="40"/>
      <c r="X520" s="40"/>
    </row>
    <row r="521" spans="1:24" ht="33">
      <c r="A521" s="40"/>
      <c r="B521" s="40"/>
      <c r="C521" s="40"/>
      <c r="D521" s="40"/>
      <c r="E521" s="40"/>
      <c r="F521" s="40"/>
      <c r="G521" s="40"/>
      <c r="H521" s="40"/>
      <c r="I521" s="57"/>
      <c r="J521" s="40"/>
      <c r="K521" s="40"/>
      <c r="L521" s="40"/>
      <c r="M521" s="40"/>
      <c r="N521" s="40"/>
      <c r="O521" s="40"/>
      <c r="P521" s="40"/>
      <c r="Q521" s="40"/>
      <c r="R521" s="40"/>
      <c r="S521" s="40"/>
      <c r="T521" s="40"/>
      <c r="U521" s="40"/>
      <c r="V521" s="40"/>
      <c r="W521" s="40"/>
      <c r="X521" s="40"/>
    </row>
    <row r="522" spans="1:24" ht="33">
      <c r="A522" s="40"/>
      <c r="B522" s="40"/>
      <c r="C522" s="40"/>
      <c r="D522" s="40"/>
      <c r="E522" s="40"/>
      <c r="F522" s="40"/>
      <c r="G522" s="40"/>
      <c r="H522" s="40"/>
      <c r="I522" s="57"/>
      <c r="J522" s="40"/>
      <c r="K522" s="40"/>
      <c r="L522" s="40"/>
      <c r="M522" s="40"/>
      <c r="N522" s="40"/>
      <c r="O522" s="40"/>
      <c r="P522" s="40"/>
      <c r="Q522" s="40"/>
      <c r="R522" s="40"/>
      <c r="S522" s="40"/>
      <c r="T522" s="40"/>
      <c r="U522" s="40"/>
      <c r="V522" s="40"/>
      <c r="W522" s="40"/>
      <c r="X522" s="40"/>
    </row>
    <row r="523" spans="1:24" ht="33">
      <c r="A523" s="40"/>
      <c r="B523" s="40"/>
      <c r="C523" s="40"/>
      <c r="D523" s="40"/>
      <c r="E523" s="40"/>
      <c r="F523" s="40"/>
      <c r="G523" s="40"/>
      <c r="H523" s="40"/>
      <c r="I523" s="57"/>
      <c r="J523" s="40"/>
      <c r="K523" s="40"/>
      <c r="L523" s="40"/>
      <c r="M523" s="40"/>
      <c r="N523" s="40"/>
      <c r="O523" s="40"/>
      <c r="P523" s="40"/>
      <c r="Q523" s="40"/>
      <c r="R523" s="40"/>
      <c r="S523" s="40"/>
      <c r="T523" s="40"/>
      <c r="U523" s="40"/>
      <c r="V523" s="40"/>
      <c r="W523" s="40"/>
      <c r="X523" s="40"/>
    </row>
    <row r="524" spans="1:24" ht="33">
      <c r="A524" s="40"/>
      <c r="B524" s="40"/>
      <c r="C524" s="40"/>
      <c r="D524" s="40"/>
      <c r="E524" s="40"/>
      <c r="F524" s="40"/>
      <c r="G524" s="40"/>
      <c r="H524" s="40"/>
      <c r="I524" s="57"/>
      <c r="J524" s="40"/>
      <c r="K524" s="40"/>
      <c r="L524" s="40"/>
      <c r="M524" s="40"/>
      <c r="N524" s="40"/>
      <c r="O524" s="40"/>
      <c r="P524" s="40"/>
      <c r="Q524" s="40"/>
      <c r="R524" s="40"/>
      <c r="S524" s="40"/>
      <c r="T524" s="40"/>
      <c r="U524" s="40"/>
      <c r="V524" s="40"/>
      <c r="W524" s="40"/>
      <c r="X524" s="40"/>
    </row>
    <row r="525" spans="1:24" ht="33">
      <c r="A525" s="40"/>
      <c r="B525" s="40"/>
      <c r="C525" s="40"/>
      <c r="D525" s="40"/>
      <c r="E525" s="40"/>
      <c r="F525" s="40"/>
      <c r="G525" s="40"/>
      <c r="H525" s="40"/>
      <c r="I525" s="57"/>
      <c r="J525" s="40"/>
      <c r="K525" s="40"/>
      <c r="L525" s="40"/>
      <c r="M525" s="40"/>
      <c r="N525" s="40"/>
      <c r="O525" s="40"/>
      <c r="P525" s="40"/>
      <c r="Q525" s="40"/>
      <c r="R525" s="40"/>
      <c r="S525" s="40"/>
      <c r="T525" s="40"/>
      <c r="U525" s="40"/>
      <c r="V525" s="40"/>
      <c r="W525" s="40"/>
      <c r="X525" s="40"/>
    </row>
    <row r="526" spans="1:24" ht="33">
      <c r="A526" s="40"/>
      <c r="B526" s="40"/>
      <c r="C526" s="40"/>
      <c r="D526" s="40"/>
      <c r="E526" s="40"/>
      <c r="F526" s="40"/>
      <c r="G526" s="40"/>
      <c r="H526" s="40"/>
      <c r="I526" s="57"/>
      <c r="J526" s="40"/>
      <c r="K526" s="40"/>
      <c r="L526" s="40"/>
      <c r="M526" s="40"/>
      <c r="N526" s="40"/>
      <c r="O526" s="40"/>
      <c r="P526" s="40"/>
      <c r="Q526" s="40"/>
      <c r="R526" s="40"/>
      <c r="S526" s="40"/>
      <c r="T526" s="40"/>
      <c r="U526" s="40"/>
      <c r="V526" s="40"/>
      <c r="W526" s="40"/>
      <c r="X526" s="40"/>
    </row>
    <row r="527" spans="1:24" ht="33">
      <c r="A527" s="40"/>
      <c r="B527" s="40"/>
      <c r="C527" s="40"/>
      <c r="D527" s="40"/>
      <c r="E527" s="40"/>
      <c r="F527" s="40"/>
      <c r="G527" s="40"/>
      <c r="H527" s="40"/>
      <c r="I527" s="57"/>
      <c r="J527" s="40"/>
      <c r="K527" s="40"/>
      <c r="L527" s="40"/>
      <c r="M527" s="40"/>
      <c r="N527" s="40"/>
      <c r="O527" s="40"/>
      <c r="P527" s="40"/>
      <c r="Q527" s="40"/>
      <c r="R527" s="40"/>
      <c r="S527" s="40"/>
      <c r="T527" s="40"/>
      <c r="U527" s="40"/>
      <c r="V527" s="40"/>
      <c r="W527" s="40"/>
      <c r="X527" s="40"/>
    </row>
    <row r="528" spans="1:24" ht="33">
      <c r="A528" s="40"/>
      <c r="B528" s="40"/>
      <c r="C528" s="40"/>
      <c r="D528" s="40"/>
      <c r="E528" s="40"/>
      <c r="F528" s="40"/>
      <c r="G528" s="40"/>
      <c r="H528" s="40"/>
      <c r="I528" s="57"/>
      <c r="J528" s="40"/>
      <c r="K528" s="40"/>
      <c r="L528" s="40"/>
      <c r="M528" s="40"/>
      <c r="N528" s="40"/>
      <c r="O528" s="40"/>
      <c r="P528" s="40"/>
      <c r="Q528" s="40"/>
      <c r="R528" s="40"/>
      <c r="S528" s="40"/>
      <c r="T528" s="40"/>
      <c r="U528" s="40"/>
      <c r="V528" s="40"/>
      <c r="W528" s="40"/>
      <c r="X528" s="40"/>
    </row>
    <row r="529" spans="1:24" ht="33">
      <c r="A529" s="40"/>
      <c r="B529" s="40"/>
      <c r="C529" s="40"/>
      <c r="D529" s="40"/>
      <c r="E529" s="40"/>
      <c r="F529" s="40"/>
      <c r="G529" s="40"/>
      <c r="H529" s="40"/>
      <c r="I529" s="57"/>
      <c r="J529" s="40"/>
      <c r="K529" s="40"/>
      <c r="L529" s="40"/>
      <c r="M529" s="40"/>
      <c r="N529" s="40"/>
      <c r="O529" s="40"/>
      <c r="P529" s="40"/>
      <c r="Q529" s="40"/>
      <c r="R529" s="40"/>
      <c r="S529" s="40"/>
      <c r="T529" s="40"/>
      <c r="U529" s="40"/>
      <c r="V529" s="40"/>
      <c r="W529" s="40"/>
      <c r="X529" s="40"/>
    </row>
    <row r="530" spans="1:24" ht="33">
      <c r="A530" s="40"/>
      <c r="B530" s="40"/>
      <c r="C530" s="40"/>
      <c r="D530" s="40"/>
      <c r="E530" s="40"/>
      <c r="F530" s="40"/>
      <c r="G530" s="40"/>
      <c r="H530" s="40"/>
      <c r="I530" s="57"/>
      <c r="J530" s="40"/>
      <c r="K530" s="40"/>
      <c r="L530" s="40"/>
      <c r="M530" s="40"/>
      <c r="N530" s="40"/>
      <c r="O530" s="40"/>
      <c r="P530" s="40"/>
      <c r="Q530" s="40"/>
      <c r="R530" s="40"/>
      <c r="S530" s="40"/>
      <c r="T530" s="40"/>
      <c r="U530" s="40"/>
      <c r="V530" s="40"/>
      <c r="W530" s="40"/>
      <c r="X530" s="40"/>
    </row>
    <row r="531" spans="1:24" ht="33">
      <c r="A531" s="40"/>
      <c r="B531" s="40"/>
      <c r="C531" s="40"/>
      <c r="D531" s="40"/>
      <c r="E531" s="40"/>
      <c r="F531" s="40"/>
      <c r="G531" s="40"/>
      <c r="H531" s="40"/>
      <c r="I531" s="57"/>
      <c r="J531" s="40"/>
      <c r="K531" s="40"/>
      <c r="L531" s="40"/>
      <c r="M531" s="40"/>
      <c r="N531" s="40"/>
      <c r="O531" s="40"/>
      <c r="P531" s="40"/>
      <c r="Q531" s="40"/>
      <c r="R531" s="40"/>
      <c r="S531" s="40"/>
      <c r="T531" s="40"/>
      <c r="U531" s="40"/>
      <c r="V531" s="40"/>
      <c r="W531" s="40"/>
      <c r="X531" s="40"/>
    </row>
    <row r="532" spans="1:24" ht="33">
      <c r="A532" s="40"/>
      <c r="B532" s="40"/>
      <c r="C532" s="40"/>
      <c r="D532" s="40"/>
      <c r="E532" s="40"/>
      <c r="F532" s="40"/>
      <c r="G532" s="40"/>
      <c r="H532" s="40"/>
      <c r="I532" s="57"/>
      <c r="J532" s="40"/>
      <c r="K532" s="40"/>
      <c r="L532" s="40"/>
      <c r="M532" s="40"/>
      <c r="N532" s="40"/>
      <c r="O532" s="40"/>
      <c r="P532" s="40"/>
      <c r="Q532" s="40"/>
      <c r="R532" s="40"/>
      <c r="S532" s="40"/>
      <c r="T532" s="40"/>
      <c r="U532" s="40"/>
      <c r="V532" s="40"/>
      <c r="W532" s="40"/>
      <c r="X532" s="40"/>
    </row>
    <row r="533" spans="1:24" ht="33">
      <c r="A533" s="40"/>
      <c r="B533" s="40"/>
      <c r="C533" s="40"/>
      <c r="D533" s="40"/>
      <c r="E533" s="40"/>
      <c r="F533" s="40"/>
      <c r="G533" s="40"/>
      <c r="H533" s="40"/>
      <c r="I533" s="57"/>
      <c r="J533" s="40"/>
      <c r="K533" s="40"/>
      <c r="L533" s="40"/>
      <c r="M533" s="40"/>
      <c r="N533" s="40"/>
      <c r="O533" s="40"/>
      <c r="P533" s="40"/>
      <c r="Q533" s="40"/>
      <c r="R533" s="40"/>
      <c r="S533" s="40"/>
      <c r="T533" s="40"/>
      <c r="U533" s="40"/>
      <c r="V533" s="40"/>
      <c r="W533" s="40"/>
      <c r="X533" s="40"/>
    </row>
    <row r="534" spans="1:24" ht="33">
      <c r="A534" s="40"/>
      <c r="B534" s="40"/>
      <c r="C534" s="40"/>
      <c r="D534" s="40"/>
      <c r="E534" s="40"/>
      <c r="F534" s="40"/>
      <c r="G534" s="40"/>
      <c r="H534" s="40"/>
      <c r="I534" s="57"/>
      <c r="J534" s="40"/>
      <c r="K534" s="40"/>
      <c r="L534" s="40"/>
      <c r="M534" s="40"/>
      <c r="N534" s="40"/>
      <c r="O534" s="40"/>
      <c r="P534" s="40"/>
      <c r="Q534" s="40"/>
      <c r="R534" s="40"/>
      <c r="S534" s="40"/>
      <c r="T534" s="40"/>
      <c r="U534" s="40"/>
      <c r="V534" s="40"/>
      <c r="W534" s="40"/>
      <c r="X534" s="40"/>
    </row>
    <row r="535" spans="1:24" ht="33">
      <c r="A535" s="40"/>
      <c r="B535" s="40"/>
      <c r="C535" s="40"/>
      <c r="D535" s="40"/>
      <c r="E535" s="40"/>
      <c r="F535" s="40"/>
      <c r="G535" s="40"/>
      <c r="H535" s="40"/>
      <c r="I535" s="57"/>
      <c r="J535" s="40"/>
      <c r="K535" s="40"/>
      <c r="L535" s="40"/>
      <c r="M535" s="40"/>
      <c r="N535" s="40"/>
      <c r="O535" s="40"/>
      <c r="P535" s="40"/>
      <c r="Q535" s="40"/>
      <c r="R535" s="40"/>
      <c r="S535" s="40"/>
      <c r="T535" s="40"/>
      <c r="U535" s="40"/>
      <c r="V535" s="40"/>
      <c r="W535" s="40"/>
      <c r="X535" s="40"/>
    </row>
    <row r="536" spans="1:24" ht="33">
      <c r="A536" s="40"/>
      <c r="B536" s="40"/>
      <c r="C536" s="40"/>
      <c r="D536" s="40"/>
      <c r="E536" s="40"/>
      <c r="F536" s="40"/>
      <c r="G536" s="40"/>
      <c r="H536" s="40"/>
      <c r="I536" s="57"/>
      <c r="J536" s="40"/>
      <c r="K536" s="40"/>
      <c r="L536" s="40"/>
      <c r="M536" s="40"/>
      <c r="N536" s="40"/>
      <c r="O536" s="40"/>
      <c r="P536" s="40"/>
      <c r="Q536" s="40"/>
      <c r="R536" s="40"/>
      <c r="S536" s="40"/>
      <c r="T536" s="40"/>
      <c r="U536" s="40"/>
      <c r="V536" s="40"/>
      <c r="W536" s="40"/>
      <c r="X536" s="40"/>
    </row>
    <row r="537" spans="1:24" ht="33">
      <c r="A537" s="40"/>
      <c r="B537" s="40"/>
      <c r="C537" s="40"/>
      <c r="D537" s="40"/>
      <c r="E537" s="40"/>
      <c r="F537" s="40"/>
      <c r="G537" s="40"/>
      <c r="H537" s="40"/>
      <c r="I537" s="57"/>
      <c r="J537" s="40"/>
      <c r="K537" s="40"/>
      <c r="L537" s="40"/>
      <c r="M537" s="40"/>
      <c r="N537" s="40"/>
      <c r="O537" s="40"/>
      <c r="P537" s="40"/>
      <c r="Q537" s="40"/>
      <c r="R537" s="40"/>
      <c r="S537" s="40"/>
      <c r="T537" s="40"/>
      <c r="U537" s="40"/>
      <c r="V537" s="40"/>
      <c r="W537" s="40"/>
      <c r="X537" s="40"/>
    </row>
    <row r="538" spans="1:24" ht="33">
      <c r="A538" s="40"/>
      <c r="B538" s="40"/>
      <c r="C538" s="40"/>
      <c r="D538" s="40"/>
      <c r="E538" s="40"/>
      <c r="F538" s="40"/>
      <c r="G538" s="40"/>
      <c r="H538" s="40"/>
      <c r="I538" s="57"/>
      <c r="J538" s="40"/>
      <c r="K538" s="40"/>
      <c r="L538" s="40"/>
      <c r="M538" s="40"/>
      <c r="N538" s="40"/>
      <c r="O538" s="40"/>
      <c r="P538" s="40"/>
      <c r="Q538" s="40"/>
      <c r="R538" s="40"/>
      <c r="S538" s="40"/>
      <c r="T538" s="40"/>
      <c r="U538" s="40"/>
      <c r="V538" s="40"/>
      <c r="W538" s="40"/>
      <c r="X538" s="40"/>
    </row>
    <row r="539" spans="1:24" ht="33">
      <c r="A539" s="40"/>
      <c r="B539" s="40"/>
      <c r="C539" s="40"/>
      <c r="D539" s="40"/>
      <c r="E539" s="40"/>
      <c r="F539" s="40"/>
      <c r="G539" s="40"/>
      <c r="H539" s="40"/>
      <c r="I539" s="57"/>
      <c r="J539" s="40"/>
      <c r="K539" s="40"/>
      <c r="L539" s="40"/>
      <c r="M539" s="40"/>
      <c r="N539" s="40"/>
      <c r="O539" s="40"/>
      <c r="P539" s="40"/>
      <c r="Q539" s="40"/>
      <c r="R539" s="40"/>
      <c r="S539" s="40"/>
      <c r="T539" s="40"/>
      <c r="U539" s="40"/>
      <c r="V539" s="40"/>
      <c r="W539" s="40"/>
      <c r="X539" s="40"/>
    </row>
    <row r="540" spans="1:24" ht="33">
      <c r="A540" s="40"/>
      <c r="B540" s="40"/>
      <c r="C540" s="40"/>
      <c r="D540" s="40"/>
      <c r="E540" s="40"/>
      <c r="F540" s="40"/>
      <c r="G540" s="40"/>
      <c r="H540" s="40"/>
      <c r="I540" s="57"/>
      <c r="J540" s="40"/>
      <c r="K540" s="40"/>
      <c r="L540" s="40"/>
      <c r="M540" s="40"/>
      <c r="N540" s="40"/>
      <c r="O540" s="40"/>
      <c r="P540" s="40"/>
      <c r="Q540" s="40"/>
      <c r="R540" s="40"/>
      <c r="S540" s="40"/>
      <c r="T540" s="40"/>
      <c r="U540" s="40"/>
      <c r="V540" s="40"/>
      <c r="W540" s="40"/>
      <c r="X540" s="40"/>
    </row>
    <row r="541" spans="1:24" ht="33">
      <c r="A541" s="40"/>
      <c r="B541" s="40"/>
      <c r="C541" s="40"/>
      <c r="D541" s="40"/>
      <c r="E541" s="40"/>
      <c r="F541" s="40"/>
      <c r="G541" s="40"/>
      <c r="H541" s="40"/>
      <c r="I541" s="57"/>
      <c r="J541" s="40"/>
      <c r="K541" s="40"/>
      <c r="L541" s="40"/>
      <c r="M541" s="40"/>
      <c r="N541" s="40"/>
      <c r="O541" s="40"/>
      <c r="P541" s="40"/>
      <c r="Q541" s="40"/>
      <c r="R541" s="40"/>
      <c r="S541" s="40"/>
      <c r="T541" s="40"/>
      <c r="U541" s="40"/>
      <c r="V541" s="40"/>
      <c r="W541" s="40"/>
      <c r="X541" s="40"/>
    </row>
    <row r="542" spans="1:24" ht="33">
      <c r="A542" s="40"/>
      <c r="B542" s="40"/>
      <c r="C542" s="40"/>
      <c r="D542" s="40"/>
      <c r="E542" s="40"/>
      <c r="F542" s="40"/>
      <c r="G542" s="40"/>
      <c r="H542" s="40"/>
      <c r="I542" s="57"/>
      <c r="J542" s="40"/>
      <c r="K542" s="40"/>
      <c r="L542" s="40"/>
      <c r="M542" s="40"/>
      <c r="N542" s="40"/>
      <c r="O542" s="40"/>
      <c r="P542" s="40"/>
      <c r="Q542" s="40"/>
      <c r="R542" s="40"/>
      <c r="S542" s="40"/>
      <c r="T542" s="40"/>
      <c r="U542" s="40"/>
      <c r="V542" s="40"/>
      <c r="W542" s="40"/>
      <c r="X542" s="40"/>
    </row>
    <row r="543" spans="1:24" ht="33">
      <c r="A543" s="40"/>
      <c r="B543" s="40"/>
      <c r="C543" s="40"/>
      <c r="D543" s="40"/>
      <c r="E543" s="40"/>
      <c r="F543" s="40"/>
      <c r="G543" s="40"/>
      <c r="H543" s="40"/>
      <c r="I543" s="57"/>
      <c r="J543" s="40"/>
      <c r="K543" s="40"/>
      <c r="L543" s="40"/>
      <c r="M543" s="40"/>
      <c r="N543" s="40"/>
      <c r="O543" s="40"/>
      <c r="P543" s="40"/>
      <c r="Q543" s="40"/>
      <c r="R543" s="40"/>
      <c r="S543" s="40"/>
      <c r="T543" s="40"/>
      <c r="U543" s="40"/>
      <c r="V543" s="40"/>
      <c r="W543" s="40"/>
      <c r="X543" s="40"/>
    </row>
    <row r="544" spans="1:24" ht="33">
      <c r="A544" s="40"/>
      <c r="B544" s="40"/>
      <c r="C544" s="40"/>
      <c r="D544" s="40"/>
      <c r="E544" s="40"/>
      <c r="F544" s="40"/>
      <c r="G544" s="40"/>
      <c r="H544" s="40"/>
      <c r="I544" s="57"/>
      <c r="J544" s="40"/>
      <c r="K544" s="40"/>
      <c r="L544" s="40"/>
      <c r="M544" s="40"/>
      <c r="N544" s="40"/>
      <c r="O544" s="40"/>
      <c r="P544" s="40"/>
      <c r="Q544" s="40"/>
      <c r="R544" s="40"/>
      <c r="S544" s="40"/>
      <c r="T544" s="40"/>
      <c r="U544" s="40"/>
      <c r="V544" s="40"/>
      <c r="W544" s="40"/>
      <c r="X544" s="40"/>
    </row>
    <row r="545" spans="1:24" ht="33">
      <c r="A545" s="40"/>
      <c r="B545" s="40"/>
      <c r="C545" s="40"/>
      <c r="D545" s="40"/>
      <c r="E545" s="40"/>
      <c r="F545" s="40"/>
      <c r="G545" s="40"/>
      <c r="H545" s="40"/>
      <c r="I545" s="57"/>
      <c r="J545" s="40"/>
      <c r="K545" s="40"/>
      <c r="L545" s="40"/>
      <c r="M545" s="40"/>
      <c r="N545" s="40"/>
      <c r="O545" s="40"/>
      <c r="P545" s="40"/>
      <c r="Q545" s="40"/>
      <c r="R545" s="40"/>
      <c r="S545" s="40"/>
      <c r="T545" s="40"/>
      <c r="U545" s="40"/>
      <c r="V545" s="40"/>
      <c r="W545" s="40"/>
      <c r="X545" s="40"/>
    </row>
    <row r="546" spans="1:24" ht="33">
      <c r="A546" s="40"/>
      <c r="B546" s="40"/>
      <c r="C546" s="40"/>
      <c r="D546" s="40"/>
      <c r="E546" s="40"/>
      <c r="F546" s="40"/>
      <c r="G546" s="40"/>
      <c r="H546" s="40"/>
      <c r="I546" s="57"/>
      <c r="J546" s="40"/>
      <c r="K546" s="40"/>
      <c r="L546" s="40"/>
      <c r="M546" s="40"/>
      <c r="N546" s="40"/>
      <c r="O546" s="40"/>
      <c r="P546" s="40"/>
      <c r="Q546" s="40"/>
      <c r="R546" s="40"/>
      <c r="S546" s="40"/>
      <c r="T546" s="40"/>
      <c r="U546" s="40"/>
      <c r="V546" s="40"/>
      <c r="W546" s="40"/>
      <c r="X546" s="40"/>
    </row>
    <row r="547" spans="1:24" ht="33">
      <c r="A547" s="40"/>
      <c r="B547" s="40"/>
      <c r="C547" s="40"/>
      <c r="D547" s="40"/>
      <c r="E547" s="40"/>
      <c r="F547" s="40"/>
      <c r="G547" s="40"/>
      <c r="H547" s="40"/>
      <c r="I547" s="57"/>
      <c r="J547" s="40"/>
      <c r="K547" s="40"/>
      <c r="L547" s="40"/>
      <c r="M547" s="40"/>
      <c r="N547" s="40"/>
      <c r="O547" s="40"/>
      <c r="P547" s="40"/>
      <c r="Q547" s="40"/>
      <c r="R547" s="40"/>
      <c r="S547" s="40"/>
      <c r="T547" s="40"/>
      <c r="U547" s="40"/>
      <c r="V547" s="40"/>
      <c r="W547" s="40"/>
      <c r="X547" s="40"/>
    </row>
    <row r="548" spans="1:24" ht="33">
      <c r="A548" s="40"/>
      <c r="B548" s="40"/>
      <c r="C548" s="40"/>
      <c r="D548" s="40"/>
      <c r="E548" s="40"/>
      <c r="F548" s="40"/>
      <c r="G548" s="40"/>
      <c r="H548" s="40"/>
      <c r="I548" s="57"/>
      <c r="J548" s="40"/>
      <c r="K548" s="40"/>
      <c r="L548" s="40"/>
      <c r="M548" s="40"/>
      <c r="N548" s="40"/>
      <c r="O548" s="40"/>
      <c r="P548" s="40"/>
      <c r="Q548" s="40"/>
      <c r="R548" s="40"/>
      <c r="S548" s="40"/>
      <c r="T548" s="40"/>
      <c r="U548" s="40"/>
      <c r="V548" s="40"/>
      <c r="W548" s="40"/>
      <c r="X548" s="40"/>
    </row>
    <row r="549" spans="1:24" ht="33">
      <c r="A549" s="40"/>
      <c r="B549" s="40"/>
      <c r="C549" s="40"/>
      <c r="D549" s="40"/>
      <c r="E549" s="40"/>
      <c r="F549" s="40"/>
      <c r="G549" s="40"/>
      <c r="H549" s="40"/>
      <c r="I549" s="57"/>
      <c r="J549" s="40"/>
      <c r="K549" s="40"/>
      <c r="L549" s="40"/>
      <c r="M549" s="40"/>
      <c r="N549" s="40"/>
      <c r="O549" s="40"/>
      <c r="P549" s="40"/>
      <c r="Q549" s="40"/>
      <c r="R549" s="40"/>
      <c r="S549" s="40"/>
      <c r="T549" s="40"/>
      <c r="U549" s="40"/>
      <c r="V549" s="40"/>
      <c r="W549" s="40"/>
      <c r="X549" s="40"/>
    </row>
    <row r="550" spans="1:24" ht="33">
      <c r="A550" s="40"/>
      <c r="B550" s="40"/>
      <c r="C550" s="40"/>
      <c r="D550" s="40"/>
      <c r="E550" s="40"/>
      <c r="F550" s="40"/>
      <c r="G550" s="40"/>
      <c r="H550" s="40"/>
      <c r="I550" s="57"/>
      <c r="J550" s="40"/>
      <c r="K550" s="40"/>
      <c r="L550" s="40"/>
      <c r="M550" s="40"/>
      <c r="N550" s="40"/>
      <c r="O550" s="40"/>
      <c r="P550" s="40"/>
      <c r="Q550" s="40"/>
      <c r="R550" s="40"/>
      <c r="S550" s="40"/>
      <c r="T550" s="40"/>
      <c r="U550" s="40"/>
      <c r="V550" s="40"/>
      <c r="W550" s="40"/>
      <c r="X550" s="40"/>
    </row>
    <row r="551" spans="1:24" ht="33">
      <c r="A551" s="40"/>
      <c r="B551" s="40"/>
      <c r="C551" s="40"/>
      <c r="D551" s="40"/>
      <c r="E551" s="40"/>
      <c r="F551" s="40"/>
      <c r="G551" s="40"/>
      <c r="H551" s="40"/>
      <c r="I551" s="57"/>
      <c r="J551" s="40"/>
      <c r="K551" s="40"/>
      <c r="L551" s="40"/>
      <c r="M551" s="40"/>
      <c r="N551" s="40"/>
      <c r="O551" s="40"/>
      <c r="P551" s="40"/>
      <c r="Q551" s="40"/>
      <c r="R551" s="40"/>
      <c r="S551" s="40"/>
      <c r="T551" s="40"/>
      <c r="U551" s="40"/>
      <c r="V551" s="40"/>
      <c r="W551" s="40"/>
      <c r="X551" s="40"/>
    </row>
    <row r="552" spans="1:24" ht="33">
      <c r="A552" s="40"/>
      <c r="B552" s="40"/>
      <c r="C552" s="40"/>
      <c r="D552" s="40"/>
      <c r="E552" s="40"/>
      <c r="F552" s="40"/>
      <c r="G552" s="40"/>
      <c r="H552" s="40"/>
      <c r="I552" s="57"/>
      <c r="J552" s="40"/>
      <c r="K552" s="40"/>
      <c r="L552" s="40"/>
      <c r="M552" s="40"/>
      <c r="N552" s="40"/>
      <c r="O552" s="40"/>
      <c r="P552" s="40"/>
      <c r="Q552" s="40"/>
      <c r="R552" s="40"/>
      <c r="S552" s="40"/>
      <c r="T552" s="40"/>
      <c r="U552" s="40"/>
      <c r="V552" s="40"/>
      <c r="W552" s="40"/>
      <c r="X552" s="40"/>
    </row>
    <row r="553" spans="1:24" ht="33">
      <c r="A553" s="40"/>
      <c r="B553" s="40"/>
      <c r="C553" s="40"/>
      <c r="D553" s="40"/>
      <c r="E553" s="40"/>
      <c r="F553" s="40"/>
      <c r="G553" s="40"/>
      <c r="H553" s="40"/>
      <c r="I553" s="57"/>
      <c r="J553" s="40"/>
      <c r="K553" s="40"/>
      <c r="L553" s="40"/>
      <c r="M553" s="40"/>
      <c r="N553" s="40"/>
      <c r="O553" s="40"/>
      <c r="P553" s="40"/>
      <c r="Q553" s="40"/>
      <c r="R553" s="40"/>
      <c r="S553" s="40"/>
      <c r="T553" s="40"/>
      <c r="U553" s="40"/>
      <c r="V553" s="40"/>
      <c r="W553" s="40"/>
      <c r="X553" s="40"/>
    </row>
    <row r="554" spans="1:24" ht="33">
      <c r="A554" s="40"/>
      <c r="B554" s="40"/>
      <c r="C554" s="40"/>
      <c r="D554" s="40"/>
      <c r="E554" s="40"/>
      <c r="F554" s="40"/>
      <c r="G554" s="40"/>
      <c r="H554" s="40"/>
      <c r="I554" s="57"/>
      <c r="J554" s="40"/>
      <c r="K554" s="40"/>
      <c r="L554" s="40"/>
      <c r="M554" s="40"/>
      <c r="N554" s="40"/>
      <c r="O554" s="40"/>
      <c r="P554" s="40"/>
      <c r="Q554" s="40"/>
      <c r="R554" s="40"/>
      <c r="S554" s="40"/>
      <c r="T554" s="40"/>
      <c r="U554" s="40"/>
      <c r="V554" s="40"/>
      <c r="W554" s="40"/>
      <c r="X554" s="40"/>
    </row>
    <row r="555" spans="1:24" ht="33">
      <c r="A555" s="40"/>
      <c r="B555" s="40"/>
      <c r="C555" s="40"/>
      <c r="D555" s="40"/>
      <c r="E555" s="40"/>
      <c r="F555" s="40"/>
      <c r="G555" s="40"/>
      <c r="H555" s="40"/>
      <c r="I555" s="57"/>
      <c r="J555" s="40"/>
      <c r="K555" s="40"/>
      <c r="L555" s="40"/>
      <c r="M555" s="40"/>
      <c r="N555" s="40"/>
      <c r="O555" s="40"/>
      <c r="P555" s="40"/>
      <c r="Q555" s="40"/>
      <c r="R555" s="40"/>
      <c r="S555" s="40"/>
      <c r="T555" s="40"/>
      <c r="U555" s="40"/>
      <c r="V555" s="40"/>
      <c r="W555" s="40"/>
      <c r="X555" s="40"/>
    </row>
    <row r="556" spans="1:24" ht="33">
      <c r="A556" s="40"/>
      <c r="B556" s="40"/>
      <c r="C556" s="40"/>
      <c r="D556" s="40"/>
      <c r="E556" s="40"/>
      <c r="F556" s="40"/>
      <c r="G556" s="40"/>
      <c r="H556" s="40"/>
      <c r="I556" s="57"/>
      <c r="J556" s="40"/>
      <c r="K556" s="40"/>
      <c r="L556" s="40"/>
      <c r="M556" s="40"/>
      <c r="N556" s="40"/>
      <c r="O556" s="40"/>
      <c r="P556" s="40"/>
      <c r="Q556" s="40"/>
      <c r="R556" s="40"/>
      <c r="S556" s="40"/>
      <c r="T556" s="40"/>
      <c r="U556" s="40"/>
      <c r="V556" s="40"/>
      <c r="W556" s="40"/>
      <c r="X556" s="40"/>
    </row>
    <row r="557" spans="1:24" ht="33">
      <c r="A557" s="40"/>
      <c r="B557" s="40"/>
      <c r="C557" s="40"/>
      <c r="D557" s="40"/>
      <c r="E557" s="40"/>
      <c r="F557" s="40"/>
      <c r="G557" s="40"/>
      <c r="H557" s="40"/>
      <c r="I557" s="57"/>
      <c r="J557" s="40"/>
      <c r="K557" s="40"/>
      <c r="L557" s="40"/>
      <c r="M557" s="40"/>
      <c r="N557" s="40"/>
      <c r="O557" s="40"/>
      <c r="P557" s="40"/>
      <c r="Q557" s="40"/>
      <c r="R557" s="40"/>
      <c r="S557" s="40"/>
      <c r="T557" s="40"/>
      <c r="U557" s="40"/>
      <c r="V557" s="40"/>
      <c r="W557" s="40"/>
      <c r="X557" s="40"/>
    </row>
    <row r="558" spans="1:24" ht="33">
      <c r="A558" s="40"/>
      <c r="B558" s="40"/>
      <c r="C558" s="40"/>
      <c r="D558" s="40"/>
      <c r="E558" s="40"/>
      <c r="F558" s="40"/>
      <c r="G558" s="40"/>
      <c r="H558" s="40"/>
      <c r="I558" s="57"/>
      <c r="J558" s="40"/>
      <c r="K558" s="40"/>
      <c r="L558" s="40"/>
      <c r="M558" s="40"/>
      <c r="N558" s="40"/>
      <c r="O558" s="40"/>
      <c r="P558" s="40"/>
      <c r="Q558" s="40"/>
      <c r="R558" s="40"/>
      <c r="S558" s="40"/>
      <c r="T558" s="40"/>
      <c r="U558" s="40"/>
      <c r="V558" s="40"/>
      <c r="W558" s="40"/>
      <c r="X558" s="40"/>
    </row>
    <row r="559" spans="1:24" ht="33">
      <c r="A559" s="40"/>
      <c r="B559" s="40"/>
      <c r="C559" s="40"/>
      <c r="D559" s="40"/>
      <c r="E559" s="40"/>
      <c r="F559" s="40"/>
      <c r="G559" s="40"/>
      <c r="H559" s="40"/>
      <c r="I559" s="57"/>
      <c r="J559" s="40"/>
      <c r="K559" s="40"/>
      <c r="L559" s="40"/>
      <c r="M559" s="40"/>
      <c r="N559" s="40"/>
      <c r="O559" s="40"/>
      <c r="P559" s="40"/>
      <c r="Q559" s="40"/>
      <c r="R559" s="40"/>
      <c r="S559" s="40"/>
      <c r="T559" s="40"/>
      <c r="U559" s="40"/>
      <c r="V559" s="40"/>
      <c r="W559" s="40"/>
      <c r="X559" s="40"/>
    </row>
    <row r="560" spans="1:24" ht="33">
      <c r="A560" s="40"/>
      <c r="B560" s="40"/>
      <c r="C560" s="40"/>
      <c r="D560" s="40"/>
      <c r="E560" s="40"/>
      <c r="F560" s="40"/>
      <c r="G560" s="40"/>
      <c r="H560" s="40"/>
      <c r="I560" s="57"/>
      <c r="J560" s="40"/>
      <c r="K560" s="40"/>
      <c r="L560" s="40"/>
      <c r="M560" s="40"/>
      <c r="N560" s="40"/>
      <c r="O560" s="40"/>
      <c r="P560" s="40"/>
      <c r="Q560" s="40"/>
      <c r="R560" s="40"/>
      <c r="S560" s="40"/>
      <c r="T560" s="40"/>
      <c r="U560" s="40"/>
      <c r="V560" s="40"/>
      <c r="W560" s="40"/>
      <c r="X560" s="40"/>
    </row>
    <row r="561" spans="1:24" ht="33">
      <c r="A561" s="40"/>
      <c r="B561" s="40"/>
      <c r="C561" s="40"/>
      <c r="D561" s="40"/>
      <c r="E561" s="40"/>
      <c r="F561" s="40"/>
      <c r="G561" s="40"/>
      <c r="H561" s="40"/>
      <c r="I561" s="57"/>
      <c r="J561" s="40"/>
      <c r="K561" s="40"/>
      <c r="L561" s="40"/>
      <c r="M561" s="40"/>
      <c r="N561" s="40"/>
      <c r="O561" s="40"/>
      <c r="P561" s="40"/>
      <c r="Q561" s="40"/>
      <c r="R561" s="40"/>
      <c r="S561" s="40"/>
      <c r="T561" s="40"/>
      <c r="U561" s="40"/>
      <c r="V561" s="40"/>
      <c r="W561" s="40"/>
      <c r="X561" s="40"/>
    </row>
    <row r="562" spans="1:24" ht="33">
      <c r="A562" s="40"/>
      <c r="B562" s="40"/>
      <c r="C562" s="40"/>
      <c r="D562" s="40"/>
      <c r="E562" s="40"/>
      <c r="F562" s="40"/>
      <c r="G562" s="40"/>
      <c r="H562" s="40"/>
      <c r="I562" s="57"/>
      <c r="J562" s="40"/>
      <c r="K562" s="40"/>
      <c r="L562" s="40"/>
      <c r="M562" s="40"/>
      <c r="N562" s="40"/>
      <c r="O562" s="40"/>
      <c r="P562" s="40"/>
      <c r="Q562" s="40"/>
      <c r="R562" s="40"/>
      <c r="S562" s="40"/>
      <c r="T562" s="40"/>
      <c r="U562" s="40"/>
      <c r="V562" s="40"/>
      <c r="W562" s="40"/>
      <c r="X562" s="40"/>
    </row>
    <row r="563" spans="1:24" ht="33">
      <c r="A563" s="40"/>
      <c r="B563" s="40"/>
      <c r="C563" s="40"/>
      <c r="D563" s="40"/>
      <c r="E563" s="40"/>
      <c r="F563" s="40"/>
      <c r="G563" s="40"/>
      <c r="H563" s="40"/>
      <c r="I563" s="57"/>
      <c r="J563" s="40"/>
      <c r="K563" s="40"/>
      <c r="L563" s="40"/>
      <c r="M563" s="40"/>
      <c r="N563" s="40"/>
      <c r="O563" s="40"/>
      <c r="P563" s="40"/>
      <c r="Q563" s="40"/>
      <c r="R563" s="40"/>
      <c r="S563" s="40"/>
      <c r="T563" s="40"/>
      <c r="U563" s="40"/>
      <c r="V563" s="40"/>
      <c r="W563" s="40"/>
      <c r="X563" s="40"/>
    </row>
    <row r="564" spans="1:24" ht="33">
      <c r="A564" s="40"/>
      <c r="B564" s="40"/>
      <c r="C564" s="40"/>
      <c r="D564" s="40"/>
      <c r="E564" s="40"/>
      <c r="F564" s="40"/>
      <c r="G564" s="40"/>
      <c r="H564" s="40"/>
      <c r="I564" s="57"/>
      <c r="J564" s="40"/>
      <c r="K564" s="40"/>
      <c r="L564" s="40"/>
      <c r="M564" s="40"/>
      <c r="N564" s="40"/>
      <c r="O564" s="40"/>
      <c r="P564" s="40"/>
      <c r="Q564" s="40"/>
      <c r="R564" s="40"/>
      <c r="S564" s="40"/>
      <c r="T564" s="40"/>
      <c r="U564" s="40"/>
      <c r="V564" s="40"/>
      <c r="W564" s="40"/>
      <c r="X564" s="40"/>
    </row>
    <row r="565" spans="1:24" ht="33">
      <c r="A565" s="40"/>
      <c r="B565" s="40"/>
      <c r="C565" s="40"/>
      <c r="D565" s="40"/>
      <c r="E565" s="40"/>
      <c r="F565" s="40"/>
      <c r="G565" s="40"/>
      <c r="H565" s="40"/>
      <c r="I565" s="57"/>
      <c r="J565" s="40"/>
      <c r="K565" s="40"/>
      <c r="L565" s="40"/>
      <c r="M565" s="40"/>
      <c r="N565" s="40"/>
      <c r="O565" s="40"/>
      <c r="P565" s="40"/>
      <c r="Q565" s="40"/>
      <c r="R565" s="40"/>
      <c r="S565" s="40"/>
      <c r="T565" s="40"/>
      <c r="U565" s="40"/>
      <c r="V565" s="40"/>
      <c r="W565" s="40"/>
      <c r="X565" s="40"/>
    </row>
    <row r="566" spans="1:24" ht="33">
      <c r="A566" s="40"/>
      <c r="B566" s="40"/>
      <c r="C566" s="40"/>
      <c r="D566" s="40"/>
      <c r="E566" s="40"/>
      <c r="F566" s="40"/>
      <c r="G566" s="40"/>
      <c r="H566" s="40"/>
      <c r="I566" s="57"/>
      <c r="J566" s="40"/>
      <c r="K566" s="40"/>
      <c r="L566" s="40"/>
      <c r="M566" s="40"/>
      <c r="N566" s="40"/>
      <c r="O566" s="40"/>
      <c r="P566" s="40"/>
      <c r="Q566" s="40"/>
      <c r="R566" s="40"/>
      <c r="S566" s="40"/>
      <c r="T566" s="40"/>
      <c r="U566" s="40"/>
      <c r="V566" s="40"/>
      <c r="W566" s="40"/>
      <c r="X566" s="40"/>
    </row>
    <row r="567" spans="1:24" ht="33">
      <c r="A567" s="40"/>
      <c r="B567" s="40"/>
      <c r="C567" s="40"/>
      <c r="D567" s="40"/>
      <c r="E567" s="40"/>
      <c r="F567" s="40"/>
      <c r="G567" s="40"/>
      <c r="H567" s="40"/>
      <c r="I567" s="57"/>
      <c r="J567" s="40"/>
      <c r="K567" s="40"/>
      <c r="L567" s="40"/>
      <c r="M567" s="40"/>
      <c r="N567" s="40"/>
      <c r="O567" s="40"/>
      <c r="P567" s="40"/>
      <c r="Q567" s="40"/>
      <c r="R567" s="40"/>
      <c r="S567" s="40"/>
      <c r="T567" s="40"/>
      <c r="U567" s="40"/>
      <c r="V567" s="40"/>
      <c r="W567" s="40"/>
      <c r="X567" s="40"/>
    </row>
    <row r="568" spans="1:24" ht="33">
      <c r="A568" s="40"/>
      <c r="B568" s="40"/>
      <c r="C568" s="40"/>
      <c r="D568" s="40"/>
      <c r="E568" s="40"/>
      <c r="F568" s="40"/>
      <c r="G568" s="40"/>
      <c r="H568" s="40"/>
      <c r="I568" s="57"/>
      <c r="J568" s="40"/>
      <c r="K568" s="40"/>
      <c r="L568" s="40"/>
      <c r="M568" s="40"/>
      <c r="N568" s="40"/>
      <c r="O568" s="40"/>
      <c r="P568" s="40"/>
      <c r="Q568" s="40"/>
      <c r="R568" s="40"/>
      <c r="S568" s="40"/>
      <c r="T568" s="40"/>
      <c r="U568" s="40"/>
      <c r="V568" s="40"/>
      <c r="W568" s="40"/>
      <c r="X568" s="40"/>
    </row>
    <row r="569" spans="1:24" ht="33">
      <c r="A569" s="40"/>
      <c r="B569" s="40"/>
      <c r="C569" s="40"/>
      <c r="D569" s="40"/>
      <c r="E569" s="40"/>
      <c r="F569" s="40"/>
      <c r="G569" s="40"/>
      <c r="H569" s="40"/>
      <c r="I569" s="57"/>
      <c r="J569" s="40"/>
      <c r="K569" s="40"/>
      <c r="L569" s="40"/>
      <c r="M569" s="40"/>
      <c r="N569" s="40"/>
      <c r="O569" s="40"/>
      <c r="P569" s="40"/>
      <c r="Q569" s="40"/>
      <c r="R569" s="40"/>
      <c r="S569" s="40"/>
      <c r="T569" s="40"/>
      <c r="U569" s="40"/>
      <c r="V569" s="40"/>
      <c r="W569" s="40"/>
      <c r="X569" s="40"/>
    </row>
    <row r="570" spans="1:24" ht="33">
      <c r="A570" s="40"/>
      <c r="B570" s="40"/>
      <c r="C570" s="40"/>
      <c r="D570" s="40"/>
      <c r="E570" s="40"/>
      <c r="F570" s="40"/>
      <c r="G570" s="40"/>
      <c r="H570" s="40"/>
      <c r="I570" s="57"/>
      <c r="J570" s="40"/>
      <c r="K570" s="40"/>
      <c r="L570" s="40"/>
      <c r="M570" s="40"/>
      <c r="N570" s="40"/>
      <c r="O570" s="40"/>
      <c r="P570" s="40"/>
      <c r="Q570" s="40"/>
      <c r="R570" s="40"/>
      <c r="S570" s="40"/>
      <c r="T570" s="40"/>
      <c r="U570" s="40"/>
      <c r="V570" s="40"/>
      <c r="W570" s="40"/>
      <c r="X570" s="40"/>
    </row>
    <row r="571" spans="1:24" ht="33">
      <c r="A571" s="40"/>
      <c r="B571" s="40"/>
      <c r="C571" s="40"/>
      <c r="D571" s="40"/>
      <c r="E571" s="40"/>
      <c r="F571" s="40"/>
      <c r="G571" s="40"/>
      <c r="H571" s="40"/>
      <c r="I571" s="57"/>
      <c r="J571" s="40"/>
      <c r="K571" s="40"/>
      <c r="L571" s="40"/>
      <c r="M571" s="40"/>
      <c r="N571" s="40"/>
      <c r="O571" s="40"/>
      <c r="P571" s="40"/>
      <c r="Q571" s="40"/>
      <c r="R571" s="40"/>
      <c r="S571" s="40"/>
      <c r="T571" s="40"/>
      <c r="U571" s="40"/>
      <c r="V571" s="40"/>
      <c r="W571" s="40"/>
      <c r="X571" s="40"/>
    </row>
    <row r="572" spans="1:24" ht="33">
      <c r="A572" s="40"/>
      <c r="B572" s="40"/>
      <c r="C572" s="40"/>
      <c r="D572" s="40"/>
      <c r="E572" s="40"/>
      <c r="F572" s="40"/>
      <c r="G572" s="40"/>
      <c r="H572" s="40"/>
      <c r="I572" s="57"/>
      <c r="J572" s="40"/>
      <c r="K572" s="40"/>
      <c r="L572" s="40"/>
      <c r="M572" s="40"/>
      <c r="N572" s="40"/>
      <c r="O572" s="40"/>
      <c r="P572" s="40"/>
      <c r="Q572" s="40"/>
      <c r="R572" s="40"/>
      <c r="S572" s="40"/>
      <c r="T572" s="40"/>
      <c r="U572" s="40"/>
      <c r="V572" s="40"/>
      <c r="W572" s="40"/>
      <c r="X572" s="40"/>
    </row>
    <row r="573" spans="1:24" ht="33">
      <c r="A573" s="40"/>
      <c r="B573" s="40"/>
      <c r="C573" s="40"/>
      <c r="D573" s="40"/>
      <c r="E573" s="40"/>
      <c r="F573" s="40"/>
      <c r="G573" s="40"/>
      <c r="H573" s="40"/>
      <c r="I573" s="57"/>
      <c r="J573" s="40"/>
      <c r="K573" s="40"/>
      <c r="L573" s="40"/>
      <c r="M573" s="40"/>
      <c r="N573" s="40"/>
      <c r="O573" s="40"/>
      <c r="P573" s="40"/>
      <c r="Q573" s="40"/>
      <c r="R573" s="40"/>
      <c r="S573" s="40"/>
      <c r="T573" s="40"/>
      <c r="U573" s="40"/>
      <c r="V573" s="40"/>
      <c r="W573" s="40"/>
      <c r="X573" s="40"/>
    </row>
    <row r="574" spans="1:24" ht="33">
      <c r="A574" s="40"/>
      <c r="B574" s="40"/>
      <c r="C574" s="40"/>
      <c r="D574" s="40"/>
      <c r="E574" s="40"/>
      <c r="F574" s="40"/>
      <c r="G574" s="40"/>
      <c r="H574" s="40"/>
      <c r="I574" s="57"/>
      <c r="J574" s="40"/>
      <c r="K574" s="40"/>
      <c r="L574" s="40"/>
      <c r="M574" s="40"/>
      <c r="N574" s="40"/>
      <c r="O574" s="40"/>
      <c r="P574" s="40"/>
      <c r="Q574" s="40"/>
      <c r="R574" s="40"/>
      <c r="S574" s="40"/>
      <c r="T574" s="40"/>
      <c r="U574" s="40"/>
      <c r="V574" s="40"/>
      <c r="W574" s="40"/>
      <c r="X574" s="40"/>
    </row>
    <row r="575" spans="1:24" ht="33">
      <c r="A575" s="40"/>
      <c r="B575" s="40"/>
      <c r="C575" s="40"/>
      <c r="D575" s="40"/>
      <c r="E575" s="40"/>
      <c r="F575" s="40"/>
      <c r="G575" s="40"/>
      <c r="H575" s="40"/>
      <c r="I575" s="57"/>
      <c r="J575" s="40"/>
      <c r="K575" s="40"/>
      <c r="L575" s="40"/>
      <c r="M575" s="40"/>
      <c r="N575" s="40"/>
      <c r="O575" s="40"/>
      <c r="P575" s="40"/>
      <c r="Q575" s="40"/>
      <c r="R575" s="40"/>
      <c r="S575" s="40"/>
      <c r="T575" s="40"/>
      <c r="U575" s="40"/>
      <c r="V575" s="40"/>
      <c r="W575" s="40"/>
      <c r="X575" s="40"/>
    </row>
    <row r="576" spans="1:24" ht="33">
      <c r="A576" s="40"/>
      <c r="B576" s="40"/>
      <c r="C576" s="40"/>
      <c r="D576" s="40"/>
      <c r="E576" s="40"/>
      <c r="F576" s="40"/>
      <c r="G576" s="40"/>
      <c r="H576" s="40"/>
      <c r="I576" s="57"/>
      <c r="J576" s="40"/>
      <c r="K576" s="40"/>
      <c r="L576" s="40"/>
      <c r="M576" s="40"/>
      <c r="N576" s="40"/>
      <c r="O576" s="40"/>
      <c r="P576" s="40"/>
      <c r="Q576" s="40"/>
      <c r="R576" s="40"/>
      <c r="S576" s="40"/>
      <c r="T576" s="40"/>
      <c r="U576" s="40"/>
      <c r="V576" s="40"/>
      <c r="W576" s="40"/>
      <c r="X576" s="40"/>
    </row>
    <row r="577" spans="1:24" ht="33">
      <c r="A577" s="40"/>
      <c r="B577" s="40"/>
      <c r="C577" s="40"/>
      <c r="D577" s="40"/>
      <c r="E577" s="40"/>
      <c r="F577" s="40"/>
      <c r="G577" s="40"/>
      <c r="H577" s="40"/>
      <c r="I577" s="57"/>
      <c r="J577" s="40"/>
      <c r="K577" s="40"/>
      <c r="L577" s="40"/>
      <c r="M577" s="40"/>
      <c r="N577" s="40"/>
      <c r="O577" s="40"/>
      <c r="P577" s="40"/>
      <c r="Q577" s="40"/>
      <c r="R577" s="40"/>
      <c r="S577" s="40"/>
      <c r="T577" s="40"/>
      <c r="U577" s="40"/>
      <c r="V577" s="40"/>
      <c r="W577" s="40"/>
      <c r="X577" s="40"/>
    </row>
    <row r="578" spans="1:24" ht="33">
      <c r="A578" s="40"/>
      <c r="B578" s="40"/>
      <c r="C578" s="40"/>
      <c r="D578" s="40"/>
      <c r="E578" s="40"/>
      <c r="F578" s="40"/>
      <c r="G578" s="40"/>
      <c r="H578" s="40"/>
      <c r="I578" s="57"/>
      <c r="J578" s="40"/>
      <c r="K578" s="40"/>
      <c r="L578" s="40"/>
      <c r="M578" s="40"/>
      <c r="N578" s="40"/>
      <c r="O578" s="40"/>
      <c r="P578" s="40"/>
      <c r="Q578" s="40"/>
      <c r="R578" s="40"/>
      <c r="S578" s="40"/>
      <c r="T578" s="40"/>
      <c r="U578" s="40"/>
      <c r="V578" s="40"/>
      <c r="W578" s="40"/>
      <c r="X578" s="40"/>
    </row>
    <row r="579" spans="1:24" ht="33">
      <c r="A579" s="40"/>
      <c r="B579" s="40"/>
      <c r="C579" s="40"/>
      <c r="D579" s="40"/>
      <c r="E579" s="40"/>
      <c r="F579" s="40"/>
      <c r="G579" s="40"/>
      <c r="H579" s="40"/>
      <c r="I579" s="57"/>
      <c r="J579" s="40"/>
      <c r="K579" s="40"/>
      <c r="L579" s="40"/>
      <c r="M579" s="40"/>
      <c r="N579" s="40"/>
      <c r="O579" s="40"/>
      <c r="P579" s="40"/>
      <c r="Q579" s="40"/>
      <c r="R579" s="40"/>
      <c r="S579" s="40"/>
      <c r="T579" s="40"/>
      <c r="U579" s="40"/>
      <c r="V579" s="40"/>
      <c r="W579" s="40"/>
      <c r="X579" s="40"/>
    </row>
    <row r="580" spans="1:24" ht="33">
      <c r="A580" s="40"/>
      <c r="B580" s="40"/>
      <c r="C580" s="40"/>
      <c r="D580" s="40"/>
      <c r="E580" s="40"/>
      <c r="F580" s="40"/>
      <c r="G580" s="40"/>
      <c r="H580" s="40"/>
      <c r="I580" s="57"/>
      <c r="J580" s="40"/>
      <c r="K580" s="40"/>
      <c r="L580" s="40"/>
      <c r="M580" s="40"/>
      <c r="N580" s="40"/>
      <c r="O580" s="40"/>
      <c r="P580" s="40"/>
      <c r="Q580" s="40"/>
      <c r="R580" s="40"/>
      <c r="S580" s="40"/>
      <c r="T580" s="40"/>
      <c r="U580" s="40"/>
      <c r="V580" s="40"/>
      <c r="W580" s="40"/>
      <c r="X580" s="40"/>
    </row>
    <row r="581" spans="1:24" ht="33">
      <c r="A581" s="40"/>
      <c r="B581" s="40"/>
      <c r="C581" s="40"/>
      <c r="D581" s="40"/>
      <c r="E581" s="40"/>
      <c r="F581" s="40"/>
      <c r="G581" s="40"/>
      <c r="H581" s="40"/>
      <c r="I581" s="57"/>
      <c r="J581" s="40"/>
      <c r="K581" s="40"/>
      <c r="L581" s="40"/>
      <c r="M581" s="40"/>
      <c r="N581" s="40"/>
      <c r="O581" s="40"/>
      <c r="P581" s="40"/>
      <c r="Q581" s="40"/>
      <c r="R581" s="40"/>
      <c r="S581" s="40"/>
      <c r="T581" s="40"/>
      <c r="U581" s="40"/>
      <c r="V581" s="40"/>
      <c r="W581" s="40"/>
      <c r="X581" s="40"/>
    </row>
    <row r="582" spans="1:24" ht="33">
      <c r="A582" s="40"/>
      <c r="B582" s="40"/>
      <c r="C582" s="40"/>
      <c r="D582" s="40"/>
      <c r="E582" s="40"/>
      <c r="F582" s="40"/>
      <c r="G582" s="40"/>
      <c r="H582" s="40"/>
      <c r="I582" s="57"/>
      <c r="J582" s="40"/>
      <c r="K582" s="40"/>
      <c r="L582" s="40"/>
      <c r="M582" s="40"/>
      <c r="N582" s="40"/>
      <c r="O582" s="40"/>
      <c r="P582" s="40"/>
      <c r="Q582" s="40"/>
      <c r="R582" s="40"/>
      <c r="S582" s="40"/>
      <c r="T582" s="40"/>
      <c r="U582" s="40"/>
      <c r="V582" s="40"/>
      <c r="W582" s="40"/>
      <c r="X582" s="40"/>
    </row>
    <row r="583" spans="1:24" ht="33">
      <c r="A583" s="40"/>
      <c r="B583" s="40"/>
      <c r="C583" s="40"/>
      <c r="D583" s="40"/>
      <c r="E583" s="40"/>
      <c r="F583" s="40"/>
      <c r="G583" s="40"/>
      <c r="H583" s="40"/>
      <c r="I583" s="57"/>
      <c r="J583" s="40"/>
      <c r="K583" s="40"/>
      <c r="L583" s="40"/>
      <c r="M583" s="40"/>
      <c r="N583" s="40"/>
      <c r="O583" s="40"/>
      <c r="P583" s="40"/>
      <c r="Q583" s="40"/>
      <c r="R583" s="40"/>
      <c r="S583" s="40"/>
      <c r="T583" s="40"/>
      <c r="U583" s="40"/>
      <c r="V583" s="40"/>
      <c r="W583" s="40"/>
      <c r="X583" s="40"/>
    </row>
    <row r="584" spans="1:24" ht="33">
      <c r="A584" s="40"/>
      <c r="B584" s="40"/>
      <c r="C584" s="40"/>
      <c r="D584" s="40"/>
      <c r="E584" s="40"/>
      <c r="F584" s="40"/>
      <c r="G584" s="40"/>
      <c r="H584" s="40"/>
      <c r="I584" s="57"/>
      <c r="J584" s="40"/>
      <c r="K584" s="40"/>
      <c r="L584" s="40"/>
      <c r="M584" s="40"/>
      <c r="N584" s="40"/>
      <c r="O584" s="40"/>
      <c r="P584" s="40"/>
      <c r="Q584" s="40"/>
      <c r="R584" s="40"/>
      <c r="S584" s="40"/>
      <c r="T584" s="40"/>
      <c r="U584" s="40"/>
      <c r="V584" s="40"/>
      <c r="W584" s="40"/>
      <c r="X584" s="40"/>
    </row>
    <row r="585" spans="1:24" ht="33">
      <c r="A585" s="40"/>
      <c r="B585" s="40"/>
      <c r="C585" s="40"/>
      <c r="D585" s="40"/>
      <c r="E585" s="40"/>
      <c r="F585" s="40"/>
      <c r="G585" s="40"/>
      <c r="H585" s="40"/>
      <c r="I585" s="57"/>
      <c r="J585" s="40"/>
      <c r="K585" s="40"/>
      <c r="L585" s="40"/>
      <c r="M585" s="40"/>
      <c r="N585" s="40"/>
      <c r="O585" s="40"/>
      <c r="P585" s="40"/>
      <c r="Q585" s="40"/>
      <c r="R585" s="40"/>
      <c r="S585" s="40"/>
      <c r="T585" s="40"/>
      <c r="U585" s="40"/>
      <c r="V585" s="40"/>
      <c r="W585" s="40"/>
      <c r="X585" s="40"/>
    </row>
    <row r="586" spans="1:24" ht="33">
      <c r="A586" s="40"/>
      <c r="B586" s="40"/>
      <c r="C586" s="40"/>
      <c r="D586" s="40"/>
      <c r="E586" s="40"/>
      <c r="F586" s="40"/>
      <c r="G586" s="40"/>
      <c r="H586" s="40"/>
      <c r="I586" s="57"/>
      <c r="J586" s="40"/>
      <c r="K586" s="40"/>
      <c r="L586" s="40"/>
      <c r="M586" s="40"/>
      <c r="N586" s="40"/>
      <c r="O586" s="40"/>
      <c r="P586" s="40"/>
      <c r="Q586" s="40"/>
      <c r="R586" s="40"/>
      <c r="S586" s="40"/>
      <c r="T586" s="40"/>
      <c r="U586" s="40"/>
      <c r="V586" s="40"/>
      <c r="W586" s="40"/>
      <c r="X586" s="40"/>
    </row>
    <row r="587" spans="1:24" ht="33">
      <c r="A587" s="40"/>
      <c r="B587" s="40"/>
      <c r="C587" s="40"/>
      <c r="D587" s="40"/>
      <c r="E587" s="40"/>
      <c r="F587" s="40"/>
      <c r="G587" s="40"/>
      <c r="H587" s="40"/>
      <c r="I587" s="57"/>
      <c r="J587" s="40"/>
      <c r="K587" s="40"/>
      <c r="L587" s="40"/>
      <c r="M587" s="40"/>
      <c r="N587" s="40"/>
      <c r="O587" s="40"/>
      <c r="P587" s="40"/>
      <c r="Q587" s="40"/>
      <c r="R587" s="40"/>
      <c r="S587" s="40"/>
      <c r="T587" s="40"/>
      <c r="U587" s="40"/>
      <c r="V587" s="40"/>
      <c r="W587" s="40"/>
      <c r="X587" s="40"/>
    </row>
    <row r="588" spans="1:24" ht="33">
      <c r="A588" s="40"/>
      <c r="B588" s="40"/>
      <c r="C588" s="40"/>
      <c r="D588" s="40"/>
      <c r="E588" s="40"/>
      <c r="F588" s="40"/>
      <c r="G588" s="40"/>
      <c r="H588" s="40"/>
      <c r="I588" s="57"/>
      <c r="J588" s="40"/>
      <c r="K588" s="40"/>
      <c r="L588" s="40"/>
      <c r="M588" s="40"/>
      <c r="N588" s="40"/>
      <c r="O588" s="40"/>
      <c r="P588" s="40"/>
      <c r="Q588" s="40"/>
      <c r="R588" s="40"/>
      <c r="S588" s="40"/>
      <c r="T588" s="40"/>
      <c r="U588" s="40"/>
      <c r="V588" s="40"/>
      <c r="W588" s="40"/>
      <c r="X588" s="40"/>
    </row>
    <row r="589" spans="1:24" ht="33">
      <c r="A589" s="40"/>
      <c r="B589" s="40"/>
      <c r="C589" s="40"/>
      <c r="D589" s="40"/>
      <c r="E589" s="40"/>
      <c r="F589" s="40"/>
      <c r="G589" s="40"/>
      <c r="H589" s="40"/>
      <c r="I589" s="57"/>
      <c r="J589" s="40"/>
      <c r="K589" s="40"/>
      <c r="L589" s="40"/>
      <c r="M589" s="40"/>
      <c r="N589" s="40"/>
      <c r="O589" s="40"/>
      <c r="P589" s="40"/>
      <c r="Q589" s="40"/>
      <c r="R589" s="40"/>
      <c r="S589" s="40"/>
      <c r="T589" s="40"/>
      <c r="U589" s="40"/>
      <c r="V589" s="40"/>
      <c r="W589" s="40"/>
      <c r="X589" s="40"/>
    </row>
    <row r="590" spans="1:24" ht="33">
      <c r="A590" s="40"/>
      <c r="B590" s="40"/>
      <c r="C590" s="40"/>
      <c r="D590" s="40"/>
      <c r="E590" s="40"/>
      <c r="F590" s="40"/>
      <c r="G590" s="40"/>
      <c r="H590" s="40"/>
      <c r="I590" s="57"/>
      <c r="J590" s="40"/>
      <c r="K590" s="40"/>
      <c r="L590" s="40"/>
      <c r="M590" s="40"/>
      <c r="N590" s="40"/>
      <c r="O590" s="40"/>
      <c r="P590" s="40"/>
      <c r="Q590" s="40"/>
      <c r="R590" s="40"/>
      <c r="S590" s="40"/>
      <c r="T590" s="40"/>
      <c r="U590" s="40"/>
      <c r="V590" s="40"/>
      <c r="W590" s="40"/>
      <c r="X590" s="40"/>
    </row>
    <row r="591" spans="1:24" ht="33">
      <c r="A591" s="40"/>
      <c r="B591" s="40"/>
      <c r="C591" s="40"/>
      <c r="D591" s="40"/>
      <c r="E591" s="40"/>
      <c r="F591" s="40"/>
      <c r="G591" s="40"/>
      <c r="H591" s="40"/>
      <c r="I591" s="57"/>
      <c r="J591" s="40"/>
      <c r="K591" s="40"/>
      <c r="L591" s="40"/>
      <c r="M591" s="40"/>
      <c r="N591" s="40"/>
      <c r="O591" s="40"/>
      <c r="P591" s="40"/>
      <c r="Q591" s="40"/>
      <c r="R591" s="40"/>
      <c r="S591" s="40"/>
      <c r="T591" s="40"/>
      <c r="U591" s="40"/>
      <c r="V591" s="40"/>
      <c r="W591" s="40"/>
      <c r="X591" s="40"/>
    </row>
    <row r="592" spans="1:24" ht="33">
      <c r="A592" s="40"/>
      <c r="B592" s="40"/>
      <c r="C592" s="40"/>
      <c r="D592" s="40"/>
      <c r="E592" s="40"/>
      <c r="F592" s="40"/>
      <c r="G592" s="40"/>
      <c r="H592" s="40"/>
      <c r="I592" s="57"/>
      <c r="J592" s="40"/>
      <c r="K592" s="40"/>
      <c r="L592" s="40"/>
      <c r="M592" s="40"/>
      <c r="N592" s="40"/>
      <c r="O592" s="40"/>
      <c r="P592" s="40"/>
      <c r="Q592" s="40"/>
      <c r="R592" s="40"/>
      <c r="S592" s="40"/>
      <c r="T592" s="40"/>
      <c r="U592" s="40"/>
      <c r="V592" s="40"/>
      <c r="W592" s="40"/>
      <c r="X592" s="40"/>
    </row>
    <row r="593" spans="1:24" ht="33">
      <c r="A593" s="40"/>
      <c r="B593" s="40"/>
      <c r="C593" s="40"/>
      <c r="D593" s="40"/>
      <c r="E593" s="40"/>
      <c r="F593" s="40"/>
      <c r="G593" s="40"/>
      <c r="H593" s="40"/>
      <c r="I593" s="57"/>
      <c r="J593" s="40"/>
      <c r="K593" s="40"/>
      <c r="L593" s="40"/>
      <c r="M593" s="40"/>
      <c r="N593" s="40"/>
      <c r="O593" s="40"/>
      <c r="P593" s="40"/>
      <c r="Q593" s="40"/>
      <c r="R593" s="40"/>
      <c r="S593" s="40"/>
      <c r="T593" s="40"/>
      <c r="U593" s="40"/>
      <c r="V593" s="40"/>
      <c r="W593" s="40"/>
      <c r="X593" s="40"/>
    </row>
    <row r="594" spans="1:24" ht="33">
      <c r="A594" s="40"/>
      <c r="B594" s="40"/>
      <c r="C594" s="40"/>
      <c r="D594" s="40"/>
      <c r="E594" s="40"/>
      <c r="F594" s="40"/>
      <c r="G594" s="40"/>
      <c r="H594" s="40"/>
      <c r="I594" s="57"/>
      <c r="J594" s="40"/>
      <c r="K594" s="40"/>
      <c r="L594" s="40"/>
      <c r="M594" s="40"/>
      <c r="N594" s="40"/>
      <c r="O594" s="40"/>
      <c r="P594" s="40"/>
      <c r="Q594" s="40"/>
      <c r="R594" s="40"/>
      <c r="S594" s="40"/>
      <c r="T594" s="40"/>
      <c r="U594" s="40"/>
      <c r="V594" s="40"/>
      <c r="W594" s="40"/>
      <c r="X594" s="40"/>
    </row>
    <row r="595" spans="1:24" ht="33">
      <c r="A595" s="40"/>
      <c r="B595" s="40"/>
      <c r="C595" s="40"/>
      <c r="D595" s="40"/>
      <c r="E595" s="40"/>
      <c r="F595" s="40"/>
      <c r="G595" s="40"/>
      <c r="H595" s="40"/>
      <c r="I595" s="57"/>
      <c r="J595" s="40"/>
      <c r="K595" s="40"/>
      <c r="L595" s="40"/>
      <c r="M595" s="40"/>
      <c r="N595" s="40"/>
      <c r="O595" s="40"/>
      <c r="P595" s="40"/>
      <c r="Q595" s="40"/>
      <c r="R595" s="40"/>
      <c r="S595" s="40"/>
      <c r="T595" s="40"/>
      <c r="U595" s="40"/>
      <c r="V595" s="40"/>
      <c r="W595" s="40"/>
      <c r="X595" s="40"/>
    </row>
    <row r="596" spans="1:24" ht="33">
      <c r="A596" s="40"/>
      <c r="B596" s="40"/>
      <c r="C596" s="40"/>
      <c r="D596" s="40"/>
      <c r="E596" s="40"/>
      <c r="F596" s="40"/>
      <c r="G596" s="40"/>
      <c r="H596" s="40"/>
      <c r="I596" s="57"/>
      <c r="J596" s="40"/>
      <c r="K596" s="40"/>
      <c r="L596" s="40"/>
      <c r="M596" s="40"/>
      <c r="N596" s="40"/>
      <c r="O596" s="40"/>
      <c r="P596" s="40"/>
      <c r="Q596" s="40"/>
      <c r="R596" s="40"/>
      <c r="S596" s="40"/>
      <c r="T596" s="40"/>
      <c r="U596" s="40"/>
      <c r="V596" s="40"/>
      <c r="W596" s="40"/>
      <c r="X596" s="40"/>
    </row>
    <row r="597" spans="1:24" ht="33">
      <c r="A597" s="40"/>
      <c r="B597" s="40"/>
      <c r="C597" s="40"/>
      <c r="D597" s="40"/>
      <c r="E597" s="40"/>
      <c r="F597" s="40"/>
      <c r="G597" s="40"/>
      <c r="H597" s="40"/>
      <c r="I597" s="57"/>
      <c r="J597" s="40"/>
      <c r="K597" s="40"/>
      <c r="L597" s="40"/>
      <c r="M597" s="40"/>
      <c r="N597" s="40"/>
      <c r="O597" s="40"/>
      <c r="P597" s="40"/>
      <c r="Q597" s="40"/>
      <c r="R597" s="40"/>
      <c r="S597" s="40"/>
      <c r="T597" s="40"/>
      <c r="U597" s="40"/>
      <c r="V597" s="40"/>
      <c r="W597" s="40"/>
      <c r="X597" s="40"/>
    </row>
    <row r="598" spans="1:24" ht="33">
      <c r="A598" s="40"/>
      <c r="B598" s="40"/>
      <c r="C598" s="40"/>
      <c r="D598" s="40"/>
      <c r="E598" s="40"/>
      <c r="F598" s="40"/>
      <c r="G598" s="40"/>
      <c r="H598" s="40"/>
      <c r="I598" s="57"/>
      <c r="J598" s="40"/>
      <c r="K598" s="40"/>
      <c r="L598" s="40"/>
      <c r="M598" s="40"/>
      <c r="N598" s="40"/>
      <c r="O598" s="40"/>
      <c r="P598" s="40"/>
      <c r="Q598" s="40"/>
      <c r="R598" s="40"/>
      <c r="S598" s="40"/>
      <c r="T598" s="40"/>
      <c r="U598" s="40"/>
      <c r="V598" s="40"/>
      <c r="W598" s="40"/>
      <c r="X598" s="40"/>
    </row>
    <row r="599" spans="1:24" ht="33">
      <c r="A599" s="40"/>
      <c r="B599" s="40"/>
      <c r="C599" s="40"/>
      <c r="D599" s="40"/>
      <c r="E599" s="40"/>
      <c r="F599" s="40"/>
      <c r="G599" s="40"/>
      <c r="H599" s="40"/>
      <c r="I599" s="57"/>
      <c r="J599" s="40"/>
      <c r="K599" s="40"/>
      <c r="L599" s="40"/>
      <c r="M599" s="40"/>
      <c r="N599" s="40"/>
      <c r="O599" s="40"/>
      <c r="P599" s="40"/>
      <c r="Q599" s="40"/>
      <c r="R599" s="40"/>
      <c r="S599" s="40"/>
      <c r="T599" s="40"/>
      <c r="U599" s="40"/>
      <c r="V599" s="40"/>
      <c r="W599" s="40"/>
      <c r="X599" s="40"/>
    </row>
    <row r="600" spans="1:24" ht="33">
      <c r="A600" s="40"/>
      <c r="B600" s="40"/>
      <c r="C600" s="40"/>
      <c r="D600" s="40"/>
      <c r="E600" s="40"/>
      <c r="F600" s="40"/>
      <c r="G600" s="40"/>
      <c r="H600" s="40"/>
      <c r="I600" s="57"/>
      <c r="J600" s="40"/>
      <c r="K600" s="40"/>
      <c r="L600" s="40"/>
      <c r="M600" s="40"/>
      <c r="N600" s="40"/>
      <c r="O600" s="40"/>
      <c r="P600" s="40"/>
      <c r="Q600" s="40"/>
      <c r="R600" s="40"/>
      <c r="S600" s="40"/>
      <c r="T600" s="40"/>
      <c r="U600" s="40"/>
      <c r="V600" s="40"/>
      <c r="W600" s="40"/>
      <c r="X600" s="40"/>
    </row>
    <row r="601" spans="1:24" ht="33">
      <c r="A601" s="40"/>
      <c r="B601" s="40"/>
      <c r="C601" s="40"/>
      <c r="D601" s="40"/>
      <c r="E601" s="40"/>
      <c r="F601" s="40"/>
      <c r="G601" s="40"/>
      <c r="H601" s="40"/>
      <c r="I601" s="57"/>
      <c r="J601" s="40"/>
      <c r="K601" s="40"/>
      <c r="L601" s="40"/>
      <c r="M601" s="40"/>
      <c r="N601" s="40"/>
      <c r="O601" s="40"/>
      <c r="P601" s="40"/>
      <c r="Q601" s="40"/>
      <c r="R601" s="40"/>
      <c r="S601" s="40"/>
      <c r="T601" s="40"/>
      <c r="U601" s="40"/>
      <c r="V601" s="40"/>
      <c r="W601" s="40"/>
      <c r="X601" s="40"/>
    </row>
    <row r="602" spans="1:24" ht="33">
      <c r="A602" s="40"/>
      <c r="B602" s="40"/>
      <c r="C602" s="40"/>
      <c r="D602" s="40"/>
      <c r="E602" s="40"/>
      <c r="F602" s="40"/>
      <c r="G602" s="40"/>
      <c r="H602" s="40"/>
      <c r="I602" s="57"/>
      <c r="J602" s="40"/>
      <c r="K602" s="40"/>
      <c r="L602" s="40"/>
      <c r="M602" s="40"/>
      <c r="N602" s="40"/>
      <c r="O602" s="40"/>
      <c r="P602" s="40"/>
      <c r="Q602" s="40"/>
      <c r="R602" s="40"/>
      <c r="S602" s="40"/>
      <c r="T602" s="40"/>
      <c r="U602" s="40"/>
      <c r="V602" s="40"/>
      <c r="W602" s="40"/>
      <c r="X602" s="40"/>
    </row>
    <row r="603" spans="1:24" ht="33">
      <c r="A603" s="40"/>
      <c r="B603" s="40"/>
      <c r="C603" s="40"/>
      <c r="D603" s="40"/>
      <c r="E603" s="40"/>
      <c r="F603" s="40"/>
      <c r="G603" s="40"/>
      <c r="H603" s="40"/>
      <c r="I603" s="57"/>
      <c r="J603" s="40"/>
      <c r="K603" s="40"/>
      <c r="L603" s="40"/>
      <c r="M603" s="40"/>
      <c r="N603" s="40"/>
      <c r="O603" s="40"/>
      <c r="P603" s="40"/>
      <c r="Q603" s="40"/>
      <c r="R603" s="40"/>
      <c r="S603" s="40"/>
      <c r="T603" s="40"/>
      <c r="U603" s="40"/>
      <c r="V603" s="40"/>
      <c r="W603" s="40"/>
      <c r="X603" s="40"/>
    </row>
    <row r="604" spans="1:24" ht="33">
      <c r="A604" s="40"/>
      <c r="B604" s="40"/>
      <c r="C604" s="40"/>
      <c r="D604" s="40"/>
      <c r="E604" s="40"/>
      <c r="F604" s="40"/>
      <c r="G604" s="40"/>
      <c r="H604" s="40"/>
      <c r="I604" s="57"/>
      <c r="J604" s="40"/>
      <c r="K604" s="40"/>
      <c r="L604" s="40"/>
      <c r="M604" s="40"/>
      <c r="N604" s="40"/>
      <c r="O604" s="40"/>
      <c r="P604" s="40"/>
      <c r="Q604" s="40"/>
      <c r="R604" s="40"/>
      <c r="S604" s="40"/>
      <c r="T604" s="40"/>
      <c r="U604" s="40"/>
      <c r="V604" s="40"/>
      <c r="W604" s="40"/>
      <c r="X604" s="40"/>
    </row>
    <row r="605" spans="1:24" ht="33">
      <c r="A605" s="40"/>
      <c r="B605" s="40"/>
      <c r="C605" s="40"/>
      <c r="D605" s="40"/>
      <c r="E605" s="40"/>
      <c r="F605" s="40"/>
      <c r="G605" s="40"/>
      <c r="H605" s="40"/>
      <c r="I605" s="57"/>
      <c r="J605" s="40"/>
      <c r="K605" s="40"/>
      <c r="L605" s="40"/>
      <c r="M605" s="40"/>
      <c r="N605" s="40"/>
      <c r="O605" s="40"/>
      <c r="P605" s="40"/>
      <c r="Q605" s="40"/>
      <c r="R605" s="40"/>
      <c r="S605" s="40"/>
      <c r="T605" s="40"/>
      <c r="U605" s="40"/>
      <c r="V605" s="40"/>
      <c r="W605" s="40"/>
      <c r="X605" s="40"/>
    </row>
    <row r="606" spans="1:24" ht="33">
      <c r="A606" s="40"/>
      <c r="B606" s="40"/>
      <c r="C606" s="40"/>
      <c r="D606" s="40"/>
      <c r="E606" s="40"/>
      <c r="F606" s="40"/>
      <c r="G606" s="40"/>
      <c r="H606" s="40"/>
      <c r="I606" s="57"/>
      <c r="J606" s="40"/>
      <c r="K606" s="40"/>
      <c r="L606" s="40"/>
      <c r="M606" s="40"/>
      <c r="N606" s="40"/>
      <c r="O606" s="40"/>
      <c r="P606" s="40"/>
      <c r="Q606" s="40"/>
      <c r="R606" s="40"/>
      <c r="S606" s="40"/>
      <c r="T606" s="40"/>
      <c r="U606" s="40"/>
      <c r="V606" s="40"/>
      <c r="W606" s="40"/>
      <c r="X606" s="40"/>
    </row>
    <row r="607" spans="1:24" ht="33">
      <c r="A607" s="40"/>
      <c r="B607" s="40"/>
      <c r="C607" s="40"/>
      <c r="D607" s="40"/>
      <c r="E607" s="40"/>
      <c r="F607" s="40"/>
      <c r="G607" s="40"/>
      <c r="H607" s="40"/>
      <c r="I607" s="57"/>
      <c r="J607" s="40"/>
      <c r="K607" s="40"/>
      <c r="L607" s="40"/>
      <c r="M607" s="40"/>
      <c r="N607" s="40"/>
      <c r="O607" s="40"/>
      <c r="P607" s="40"/>
      <c r="Q607" s="40"/>
      <c r="R607" s="40"/>
      <c r="S607" s="40"/>
      <c r="T607" s="40"/>
      <c r="U607" s="40"/>
      <c r="V607" s="40"/>
      <c r="W607" s="40"/>
      <c r="X607" s="40"/>
    </row>
    <row r="608" spans="1:24" ht="33">
      <c r="A608" s="40"/>
      <c r="B608" s="40"/>
      <c r="C608" s="40"/>
      <c r="D608" s="40"/>
      <c r="E608" s="40"/>
      <c r="F608" s="40"/>
      <c r="G608" s="40"/>
      <c r="H608" s="40"/>
      <c r="I608" s="57"/>
      <c r="J608" s="40"/>
      <c r="K608" s="40"/>
      <c r="L608" s="40"/>
      <c r="M608" s="40"/>
      <c r="N608" s="40"/>
      <c r="O608" s="40"/>
      <c r="P608" s="40"/>
      <c r="Q608" s="40"/>
      <c r="R608" s="40"/>
      <c r="S608" s="40"/>
      <c r="T608" s="40"/>
      <c r="U608" s="40"/>
      <c r="V608" s="40"/>
      <c r="W608" s="40"/>
      <c r="X608" s="40"/>
    </row>
    <row r="609" spans="1:24" ht="33">
      <c r="A609" s="40"/>
      <c r="B609" s="40"/>
      <c r="C609" s="40"/>
      <c r="D609" s="40"/>
      <c r="E609" s="40"/>
      <c r="F609" s="40"/>
      <c r="G609" s="40"/>
      <c r="H609" s="40"/>
      <c r="I609" s="57"/>
      <c r="J609" s="40"/>
      <c r="K609" s="40"/>
      <c r="L609" s="40"/>
      <c r="M609" s="40"/>
      <c r="N609" s="40"/>
      <c r="O609" s="40"/>
      <c r="P609" s="40"/>
      <c r="Q609" s="40"/>
      <c r="R609" s="40"/>
      <c r="S609" s="40"/>
      <c r="T609" s="40"/>
      <c r="U609" s="40"/>
      <c r="V609" s="40"/>
      <c r="W609" s="40"/>
      <c r="X609" s="40"/>
    </row>
    <row r="610" spans="1:24" ht="33">
      <c r="A610" s="40"/>
      <c r="B610" s="40"/>
      <c r="C610" s="40"/>
      <c r="D610" s="40"/>
      <c r="E610" s="40"/>
      <c r="F610" s="40"/>
      <c r="G610" s="40"/>
      <c r="H610" s="40"/>
      <c r="I610" s="57"/>
      <c r="J610" s="40"/>
      <c r="K610" s="40"/>
      <c r="L610" s="40"/>
      <c r="M610" s="40"/>
      <c r="N610" s="40"/>
      <c r="O610" s="40"/>
      <c r="P610" s="40"/>
      <c r="Q610" s="40"/>
      <c r="R610" s="40"/>
      <c r="S610" s="40"/>
      <c r="T610" s="40"/>
      <c r="U610" s="40"/>
      <c r="V610" s="40"/>
      <c r="W610" s="40"/>
      <c r="X610" s="40"/>
    </row>
    <row r="611" spans="1:24" ht="33">
      <c r="A611" s="40"/>
      <c r="B611" s="40"/>
      <c r="C611" s="40"/>
      <c r="D611" s="40"/>
      <c r="E611" s="40"/>
      <c r="F611" s="40"/>
      <c r="G611" s="40"/>
      <c r="H611" s="40"/>
      <c r="I611" s="57"/>
      <c r="J611" s="40"/>
      <c r="K611" s="40"/>
      <c r="L611" s="40"/>
      <c r="M611" s="40"/>
      <c r="N611" s="40"/>
      <c r="O611" s="40"/>
      <c r="P611" s="40"/>
      <c r="Q611" s="40"/>
      <c r="R611" s="40"/>
      <c r="S611" s="40"/>
      <c r="T611" s="40"/>
      <c r="U611" s="40"/>
      <c r="V611" s="40"/>
      <c r="W611" s="40"/>
      <c r="X611" s="40"/>
    </row>
    <row r="612" spans="1:24" ht="33">
      <c r="A612" s="40"/>
      <c r="B612" s="40"/>
      <c r="C612" s="40"/>
      <c r="D612" s="40"/>
      <c r="E612" s="40"/>
      <c r="F612" s="40"/>
      <c r="G612" s="40"/>
      <c r="H612" s="40"/>
      <c r="I612" s="57"/>
      <c r="J612" s="40"/>
      <c r="K612" s="40"/>
      <c r="L612" s="40"/>
      <c r="M612" s="40"/>
      <c r="N612" s="40"/>
      <c r="O612" s="40"/>
      <c r="P612" s="40"/>
      <c r="Q612" s="40"/>
      <c r="R612" s="40"/>
      <c r="S612" s="40"/>
      <c r="T612" s="40"/>
      <c r="U612" s="40"/>
      <c r="V612" s="40"/>
      <c r="W612" s="40"/>
      <c r="X612" s="40"/>
    </row>
    <row r="613" spans="1:24" ht="33">
      <c r="A613" s="40"/>
      <c r="B613" s="40"/>
      <c r="C613" s="40"/>
      <c r="D613" s="40"/>
      <c r="E613" s="40"/>
      <c r="F613" s="40"/>
      <c r="G613" s="40"/>
      <c r="H613" s="40"/>
      <c r="I613" s="57"/>
      <c r="J613" s="40"/>
      <c r="K613" s="40"/>
      <c r="L613" s="40"/>
      <c r="M613" s="40"/>
      <c r="N613" s="40"/>
      <c r="O613" s="40"/>
      <c r="P613" s="40"/>
      <c r="Q613" s="40"/>
      <c r="R613" s="40"/>
      <c r="S613" s="40"/>
      <c r="T613" s="40"/>
      <c r="U613" s="40"/>
      <c r="V613" s="40"/>
      <c r="W613" s="40"/>
      <c r="X613" s="40"/>
    </row>
    <row r="614" spans="1:24" ht="33">
      <c r="A614" s="40"/>
      <c r="B614" s="40"/>
      <c r="C614" s="40"/>
      <c r="D614" s="40"/>
      <c r="E614" s="40"/>
      <c r="F614" s="40"/>
      <c r="G614" s="40"/>
      <c r="H614" s="40"/>
      <c r="I614" s="57"/>
      <c r="J614" s="40"/>
      <c r="K614" s="40"/>
      <c r="L614" s="40"/>
      <c r="M614" s="40"/>
      <c r="N614" s="40"/>
      <c r="O614" s="40"/>
      <c r="P614" s="40"/>
      <c r="Q614" s="40"/>
      <c r="R614" s="40"/>
      <c r="S614" s="40"/>
      <c r="T614" s="40"/>
      <c r="U614" s="40"/>
      <c r="V614" s="40"/>
      <c r="W614" s="40"/>
      <c r="X614" s="40"/>
    </row>
    <row r="615" spans="1:24" ht="33">
      <c r="A615" s="40"/>
      <c r="B615" s="40"/>
      <c r="C615" s="40"/>
      <c r="D615" s="40"/>
      <c r="E615" s="40"/>
      <c r="F615" s="40"/>
      <c r="G615" s="40"/>
      <c r="H615" s="40"/>
      <c r="I615" s="57"/>
      <c r="J615" s="40"/>
      <c r="K615" s="40"/>
      <c r="L615" s="40"/>
      <c r="M615" s="40"/>
      <c r="N615" s="40"/>
      <c r="O615" s="40"/>
      <c r="P615" s="40"/>
      <c r="Q615" s="40"/>
      <c r="R615" s="40"/>
      <c r="S615" s="40"/>
      <c r="T615" s="40"/>
      <c r="U615" s="40"/>
      <c r="V615" s="40"/>
      <c r="W615" s="40"/>
      <c r="X615" s="40"/>
    </row>
    <row r="616" spans="1:24" ht="33">
      <c r="A616" s="40"/>
      <c r="B616" s="40"/>
      <c r="C616" s="40"/>
      <c r="D616" s="40"/>
      <c r="E616" s="40"/>
      <c r="F616" s="40"/>
      <c r="G616" s="40"/>
      <c r="H616" s="40"/>
      <c r="I616" s="57"/>
      <c r="J616" s="40"/>
      <c r="K616" s="40"/>
      <c r="L616" s="40"/>
      <c r="M616" s="40"/>
      <c r="N616" s="40"/>
      <c r="O616" s="40"/>
      <c r="P616" s="40"/>
      <c r="Q616" s="40"/>
      <c r="R616" s="40"/>
      <c r="S616" s="40"/>
      <c r="T616" s="40"/>
      <c r="U616" s="40"/>
      <c r="V616" s="40"/>
      <c r="W616" s="40"/>
      <c r="X616" s="40"/>
    </row>
    <row r="617" spans="1:24" ht="33">
      <c r="A617" s="40"/>
      <c r="B617" s="40"/>
      <c r="C617" s="40"/>
      <c r="D617" s="40"/>
      <c r="E617" s="40"/>
      <c r="F617" s="40"/>
      <c r="G617" s="40"/>
      <c r="H617" s="40"/>
      <c r="I617" s="57"/>
      <c r="J617" s="40"/>
      <c r="K617" s="40"/>
      <c r="L617" s="40"/>
      <c r="M617" s="40"/>
      <c r="N617" s="40"/>
      <c r="O617" s="40"/>
      <c r="P617" s="40"/>
      <c r="Q617" s="40"/>
      <c r="R617" s="40"/>
      <c r="S617" s="40"/>
      <c r="T617" s="40"/>
      <c r="U617" s="40"/>
      <c r="V617" s="40"/>
      <c r="W617" s="40"/>
      <c r="X617" s="40"/>
    </row>
    <row r="618" spans="1:24" ht="33">
      <c r="A618" s="40"/>
      <c r="B618" s="40"/>
      <c r="C618" s="40"/>
      <c r="D618" s="40"/>
      <c r="E618" s="40"/>
      <c r="F618" s="40"/>
      <c r="G618" s="40"/>
      <c r="H618" s="40"/>
      <c r="I618" s="57"/>
      <c r="J618" s="40"/>
      <c r="K618" s="40"/>
      <c r="L618" s="40"/>
      <c r="M618" s="40"/>
      <c r="N618" s="40"/>
      <c r="O618" s="40"/>
      <c r="P618" s="40"/>
      <c r="Q618" s="40"/>
      <c r="R618" s="40"/>
      <c r="S618" s="40"/>
      <c r="T618" s="40"/>
      <c r="U618" s="40"/>
      <c r="V618" s="40"/>
      <c r="W618" s="40"/>
      <c r="X618" s="40"/>
    </row>
    <row r="619" spans="1:24" ht="33">
      <c r="A619" s="40"/>
      <c r="B619" s="40"/>
      <c r="C619" s="40"/>
      <c r="D619" s="40"/>
      <c r="E619" s="40"/>
      <c r="F619" s="40"/>
      <c r="G619" s="40"/>
      <c r="H619" s="40"/>
      <c r="I619" s="57"/>
      <c r="J619" s="40"/>
      <c r="K619" s="40"/>
      <c r="L619" s="40"/>
      <c r="M619" s="40"/>
      <c r="N619" s="40"/>
      <c r="O619" s="40"/>
      <c r="P619" s="40"/>
      <c r="Q619" s="40"/>
      <c r="R619" s="40"/>
      <c r="S619" s="40"/>
      <c r="T619" s="40"/>
      <c r="U619" s="40"/>
      <c r="V619" s="40"/>
      <c r="W619" s="40"/>
      <c r="X619" s="40"/>
    </row>
    <row r="620" spans="1:24" ht="33">
      <c r="A620" s="40"/>
      <c r="B620" s="40"/>
      <c r="C620" s="40"/>
      <c r="D620" s="40"/>
      <c r="E620" s="40"/>
      <c r="F620" s="40"/>
      <c r="G620" s="40"/>
      <c r="H620" s="40"/>
      <c r="I620" s="57"/>
      <c r="J620" s="40"/>
      <c r="K620" s="40"/>
      <c r="L620" s="40"/>
      <c r="M620" s="40"/>
      <c r="N620" s="40"/>
      <c r="O620" s="40"/>
      <c r="P620" s="40"/>
      <c r="Q620" s="40"/>
      <c r="R620" s="40"/>
      <c r="S620" s="40"/>
      <c r="T620" s="40"/>
      <c r="U620" s="40"/>
      <c r="V620" s="40"/>
      <c r="W620" s="40"/>
      <c r="X620" s="40"/>
    </row>
    <row r="621" spans="1:24" ht="33">
      <c r="A621" s="40"/>
      <c r="B621" s="40"/>
      <c r="C621" s="40"/>
      <c r="D621" s="40"/>
      <c r="E621" s="40"/>
      <c r="F621" s="40"/>
      <c r="G621" s="40"/>
      <c r="H621" s="40"/>
      <c r="I621" s="57"/>
      <c r="J621" s="40"/>
      <c r="K621" s="40"/>
      <c r="L621" s="40"/>
      <c r="M621" s="40"/>
      <c r="N621" s="40"/>
      <c r="O621" s="40"/>
      <c r="P621" s="40"/>
      <c r="Q621" s="40"/>
      <c r="R621" s="40"/>
      <c r="S621" s="40"/>
      <c r="T621" s="40"/>
      <c r="U621" s="40"/>
      <c r="V621" s="40"/>
      <c r="W621" s="40"/>
      <c r="X621" s="40"/>
    </row>
    <row r="622" spans="1:24" ht="33">
      <c r="A622" s="40"/>
      <c r="B622" s="40"/>
      <c r="C622" s="40"/>
      <c r="D622" s="40"/>
      <c r="E622" s="40"/>
      <c r="F622" s="40"/>
      <c r="G622" s="40"/>
      <c r="H622" s="40"/>
      <c r="I622" s="57"/>
      <c r="J622" s="40"/>
      <c r="K622" s="40"/>
      <c r="L622" s="40"/>
      <c r="M622" s="40"/>
      <c r="N622" s="40"/>
      <c r="O622" s="40"/>
      <c r="P622" s="40"/>
      <c r="Q622" s="40"/>
      <c r="R622" s="40"/>
      <c r="S622" s="40"/>
      <c r="T622" s="40"/>
      <c r="U622" s="40"/>
      <c r="V622" s="40"/>
      <c r="W622" s="40"/>
      <c r="X622" s="40"/>
    </row>
    <row r="623" spans="1:24" ht="33">
      <c r="A623" s="40"/>
      <c r="B623" s="40"/>
      <c r="C623" s="40"/>
      <c r="D623" s="40"/>
      <c r="E623" s="40"/>
      <c r="F623" s="40"/>
      <c r="G623" s="40"/>
      <c r="H623" s="40"/>
      <c r="I623" s="57"/>
      <c r="J623" s="40"/>
      <c r="K623" s="40"/>
      <c r="L623" s="40"/>
      <c r="M623" s="40"/>
      <c r="N623" s="40"/>
      <c r="O623" s="40"/>
      <c r="P623" s="40"/>
      <c r="Q623" s="40"/>
      <c r="R623" s="40"/>
      <c r="S623" s="40"/>
      <c r="T623" s="40"/>
      <c r="U623" s="40"/>
      <c r="V623" s="40"/>
      <c r="W623" s="40"/>
      <c r="X623" s="40"/>
    </row>
    <row r="624" spans="1:24" ht="33">
      <c r="A624" s="40"/>
      <c r="B624" s="40"/>
      <c r="C624" s="40"/>
      <c r="D624" s="40"/>
      <c r="E624" s="40"/>
      <c r="F624" s="40"/>
      <c r="G624" s="40"/>
      <c r="H624" s="40"/>
      <c r="I624" s="57"/>
      <c r="J624" s="40"/>
      <c r="K624" s="40"/>
      <c r="L624" s="40"/>
      <c r="M624" s="40"/>
      <c r="N624" s="40"/>
      <c r="O624" s="40"/>
      <c r="P624" s="40"/>
      <c r="Q624" s="40"/>
      <c r="R624" s="40"/>
      <c r="S624" s="40"/>
      <c r="T624" s="40"/>
      <c r="U624" s="40"/>
      <c r="V624" s="40"/>
      <c r="W624" s="40"/>
      <c r="X624" s="40"/>
    </row>
    <row r="625" spans="1:24" ht="33">
      <c r="A625" s="40"/>
      <c r="B625" s="40"/>
      <c r="C625" s="40"/>
      <c r="D625" s="40"/>
      <c r="E625" s="40"/>
      <c r="F625" s="40"/>
      <c r="G625" s="40"/>
      <c r="H625" s="40"/>
      <c r="I625" s="57"/>
      <c r="J625" s="40"/>
      <c r="K625" s="40"/>
      <c r="L625" s="40"/>
      <c r="M625" s="40"/>
      <c r="N625" s="40"/>
      <c r="O625" s="40"/>
      <c r="P625" s="40"/>
      <c r="Q625" s="40"/>
      <c r="R625" s="40"/>
      <c r="S625" s="40"/>
      <c r="T625" s="40"/>
      <c r="U625" s="40"/>
      <c r="V625" s="40"/>
      <c r="W625" s="40"/>
      <c r="X625" s="40"/>
    </row>
    <row r="626" spans="1:24" ht="33">
      <c r="A626" s="40"/>
      <c r="B626" s="40"/>
      <c r="C626" s="40"/>
      <c r="D626" s="40"/>
      <c r="E626" s="40"/>
      <c r="F626" s="40"/>
      <c r="G626" s="40"/>
      <c r="H626" s="40"/>
      <c r="I626" s="57"/>
      <c r="J626" s="40"/>
      <c r="K626" s="40"/>
      <c r="L626" s="40"/>
      <c r="M626" s="40"/>
      <c r="N626" s="40"/>
      <c r="O626" s="40"/>
      <c r="P626" s="40"/>
      <c r="Q626" s="40"/>
      <c r="R626" s="40"/>
      <c r="S626" s="40"/>
      <c r="T626" s="40"/>
      <c r="U626" s="40"/>
      <c r="V626" s="40"/>
      <c r="W626" s="40"/>
      <c r="X626" s="40"/>
    </row>
    <row r="627" spans="1:24" ht="33">
      <c r="A627" s="40"/>
      <c r="B627" s="40"/>
      <c r="C627" s="40"/>
      <c r="D627" s="40"/>
      <c r="E627" s="40"/>
      <c r="F627" s="40"/>
      <c r="G627" s="40"/>
      <c r="H627" s="40"/>
      <c r="I627" s="57"/>
      <c r="J627" s="40"/>
      <c r="K627" s="40"/>
      <c r="L627" s="40"/>
      <c r="M627" s="40"/>
      <c r="N627" s="40"/>
      <c r="O627" s="40"/>
      <c r="P627" s="40"/>
      <c r="Q627" s="40"/>
      <c r="R627" s="40"/>
      <c r="S627" s="40"/>
      <c r="T627" s="40"/>
      <c r="U627" s="40"/>
      <c r="V627" s="40"/>
      <c r="W627" s="40"/>
      <c r="X627" s="40"/>
    </row>
    <row r="628" spans="1:24" ht="33">
      <c r="A628" s="40"/>
      <c r="B628" s="40"/>
      <c r="C628" s="40"/>
      <c r="D628" s="40"/>
      <c r="E628" s="40"/>
      <c r="F628" s="40"/>
      <c r="G628" s="40"/>
      <c r="H628" s="40"/>
      <c r="I628" s="57"/>
      <c r="J628" s="40"/>
      <c r="K628" s="40"/>
      <c r="L628" s="40"/>
      <c r="M628" s="40"/>
      <c r="N628" s="40"/>
      <c r="O628" s="40"/>
      <c r="P628" s="40"/>
      <c r="Q628" s="40"/>
      <c r="R628" s="40"/>
      <c r="S628" s="40"/>
      <c r="T628" s="40"/>
      <c r="U628" s="40"/>
      <c r="V628" s="40"/>
      <c r="W628" s="40"/>
      <c r="X628" s="40"/>
    </row>
    <row r="629" spans="1:24" ht="33">
      <c r="A629" s="40"/>
      <c r="B629" s="40"/>
      <c r="C629" s="40"/>
      <c r="D629" s="40"/>
      <c r="E629" s="40"/>
      <c r="F629" s="40"/>
      <c r="G629" s="40"/>
      <c r="H629" s="40"/>
      <c r="I629" s="57"/>
      <c r="J629" s="40"/>
      <c r="K629" s="40"/>
      <c r="L629" s="40"/>
      <c r="M629" s="40"/>
      <c r="N629" s="40"/>
      <c r="O629" s="40"/>
      <c r="P629" s="40"/>
      <c r="Q629" s="40"/>
      <c r="R629" s="40"/>
      <c r="S629" s="40"/>
      <c r="T629" s="40"/>
      <c r="U629" s="40"/>
      <c r="V629" s="40"/>
      <c r="W629" s="40"/>
      <c r="X629" s="40"/>
    </row>
    <row r="630" spans="1:24" ht="33">
      <c r="A630" s="40"/>
      <c r="B630" s="40"/>
      <c r="C630" s="40"/>
      <c r="D630" s="40"/>
      <c r="E630" s="40"/>
      <c r="F630" s="40"/>
      <c r="G630" s="40"/>
      <c r="H630" s="40"/>
      <c r="I630" s="57"/>
      <c r="J630" s="40"/>
      <c r="K630" s="40"/>
      <c r="L630" s="40"/>
      <c r="M630" s="40"/>
      <c r="N630" s="40"/>
      <c r="O630" s="40"/>
      <c r="P630" s="40"/>
      <c r="Q630" s="40"/>
      <c r="R630" s="40"/>
      <c r="S630" s="40"/>
      <c r="T630" s="40"/>
      <c r="U630" s="40"/>
      <c r="V630" s="40"/>
      <c r="W630" s="40"/>
      <c r="X630" s="40"/>
    </row>
    <row r="631" spans="1:24" ht="33">
      <c r="A631" s="40"/>
      <c r="B631" s="40"/>
      <c r="C631" s="40"/>
      <c r="D631" s="40"/>
      <c r="E631" s="40"/>
      <c r="F631" s="40"/>
      <c r="G631" s="40"/>
      <c r="H631" s="40"/>
      <c r="I631" s="57"/>
      <c r="J631" s="40"/>
      <c r="K631" s="40"/>
      <c r="L631" s="40"/>
      <c r="M631" s="40"/>
      <c r="N631" s="40"/>
      <c r="O631" s="40"/>
      <c r="P631" s="40"/>
      <c r="Q631" s="40"/>
      <c r="R631" s="40"/>
      <c r="S631" s="40"/>
      <c r="T631" s="40"/>
      <c r="U631" s="40"/>
      <c r="V631" s="40"/>
      <c r="W631" s="40"/>
      <c r="X631" s="40"/>
    </row>
    <row r="632" spans="1:24" ht="33">
      <c r="A632" s="40"/>
      <c r="B632" s="40"/>
      <c r="C632" s="40"/>
      <c r="D632" s="40"/>
      <c r="E632" s="40"/>
      <c r="F632" s="40"/>
      <c r="G632" s="40"/>
      <c r="H632" s="40"/>
      <c r="I632" s="57"/>
      <c r="J632" s="40"/>
      <c r="K632" s="40"/>
      <c r="L632" s="40"/>
      <c r="M632" s="40"/>
      <c r="N632" s="40"/>
      <c r="O632" s="40"/>
      <c r="P632" s="40"/>
      <c r="Q632" s="40"/>
      <c r="R632" s="40"/>
      <c r="S632" s="40"/>
      <c r="T632" s="40"/>
      <c r="U632" s="40"/>
      <c r="V632" s="40"/>
      <c r="W632" s="40"/>
      <c r="X632" s="40"/>
    </row>
    <row r="633" spans="1:24" ht="33">
      <c r="A633" s="40"/>
      <c r="B633" s="40"/>
      <c r="C633" s="40"/>
      <c r="D633" s="40"/>
      <c r="E633" s="40"/>
      <c r="F633" s="40"/>
      <c r="G633" s="40"/>
      <c r="H633" s="40"/>
      <c r="I633" s="57"/>
      <c r="J633" s="40"/>
      <c r="K633" s="40"/>
      <c r="L633" s="40"/>
      <c r="M633" s="40"/>
      <c r="N633" s="40"/>
      <c r="O633" s="40"/>
      <c r="P633" s="40"/>
      <c r="Q633" s="40"/>
      <c r="R633" s="40"/>
      <c r="S633" s="40"/>
      <c r="T633" s="40"/>
      <c r="U633" s="40"/>
      <c r="V633" s="40"/>
      <c r="W633" s="40"/>
      <c r="X633" s="40"/>
    </row>
    <row r="634" spans="1:24" ht="33">
      <c r="A634" s="40"/>
      <c r="B634" s="40"/>
      <c r="C634" s="40"/>
      <c r="D634" s="40"/>
      <c r="E634" s="40"/>
      <c r="F634" s="40"/>
      <c r="G634" s="40"/>
      <c r="H634" s="40"/>
      <c r="I634" s="57"/>
      <c r="J634" s="40"/>
      <c r="K634" s="40"/>
      <c r="L634" s="40"/>
      <c r="M634" s="40"/>
      <c r="N634" s="40"/>
      <c r="O634" s="40"/>
      <c r="P634" s="40"/>
      <c r="Q634" s="40"/>
      <c r="R634" s="40"/>
      <c r="S634" s="40"/>
      <c r="T634" s="40"/>
      <c r="U634" s="40"/>
      <c r="V634" s="40"/>
      <c r="W634" s="40"/>
      <c r="X634" s="40"/>
    </row>
    <row r="635" spans="1:24" ht="33">
      <c r="A635" s="40"/>
      <c r="B635" s="40"/>
      <c r="C635" s="40"/>
      <c r="D635" s="40"/>
      <c r="E635" s="40"/>
      <c r="F635" s="40"/>
      <c r="G635" s="40"/>
      <c r="H635" s="40"/>
      <c r="I635" s="57"/>
      <c r="J635" s="40"/>
      <c r="K635" s="40"/>
      <c r="L635" s="40"/>
      <c r="M635" s="40"/>
      <c r="N635" s="40"/>
      <c r="O635" s="40"/>
      <c r="P635" s="40"/>
      <c r="Q635" s="40"/>
      <c r="R635" s="40"/>
      <c r="S635" s="40"/>
      <c r="T635" s="40"/>
      <c r="U635" s="40"/>
      <c r="V635" s="40"/>
      <c r="W635" s="40"/>
      <c r="X635" s="40"/>
    </row>
    <row r="636" spans="1:24" ht="33">
      <c r="A636" s="40"/>
      <c r="B636" s="40"/>
      <c r="C636" s="40"/>
      <c r="D636" s="40"/>
      <c r="E636" s="40"/>
      <c r="F636" s="40"/>
      <c r="G636" s="40"/>
      <c r="H636" s="40"/>
      <c r="I636" s="57"/>
      <c r="J636" s="40"/>
      <c r="K636" s="40"/>
      <c r="L636" s="40"/>
      <c r="M636" s="40"/>
      <c r="N636" s="40"/>
      <c r="O636" s="40"/>
      <c r="P636" s="40"/>
      <c r="Q636" s="40"/>
      <c r="R636" s="40"/>
      <c r="S636" s="40"/>
      <c r="T636" s="40"/>
      <c r="U636" s="40"/>
      <c r="V636" s="40"/>
      <c r="W636" s="40"/>
      <c r="X636" s="40"/>
    </row>
    <row r="637" spans="1:24" ht="33">
      <c r="A637" s="40"/>
      <c r="B637" s="40"/>
      <c r="C637" s="40"/>
      <c r="D637" s="40"/>
      <c r="E637" s="40"/>
      <c r="F637" s="40"/>
      <c r="G637" s="40"/>
      <c r="H637" s="40"/>
      <c r="I637" s="57"/>
      <c r="J637" s="40"/>
      <c r="K637" s="40"/>
      <c r="L637" s="40"/>
      <c r="M637" s="40"/>
      <c r="N637" s="40"/>
      <c r="O637" s="40"/>
      <c r="P637" s="40"/>
      <c r="Q637" s="40"/>
      <c r="R637" s="40"/>
      <c r="S637" s="40"/>
      <c r="T637" s="40"/>
      <c r="U637" s="40"/>
      <c r="V637" s="40"/>
      <c r="W637" s="40"/>
      <c r="X637" s="40"/>
    </row>
    <row r="638" spans="1:24" ht="33">
      <c r="A638" s="40"/>
      <c r="B638" s="40"/>
      <c r="C638" s="40"/>
      <c r="D638" s="40"/>
      <c r="E638" s="40"/>
      <c r="F638" s="40"/>
      <c r="G638" s="40"/>
      <c r="H638" s="40"/>
      <c r="I638" s="57"/>
      <c r="J638" s="40"/>
      <c r="K638" s="40"/>
      <c r="L638" s="40"/>
      <c r="M638" s="40"/>
      <c r="N638" s="40"/>
      <c r="O638" s="40"/>
      <c r="P638" s="40"/>
      <c r="Q638" s="40"/>
      <c r="R638" s="40"/>
      <c r="S638" s="40"/>
      <c r="T638" s="40"/>
      <c r="U638" s="40"/>
      <c r="V638" s="40"/>
      <c r="W638" s="40"/>
      <c r="X638" s="40"/>
    </row>
    <row r="639" spans="1:24" ht="33">
      <c r="A639" s="40"/>
      <c r="B639" s="40"/>
      <c r="C639" s="40"/>
      <c r="D639" s="40"/>
      <c r="E639" s="40"/>
      <c r="F639" s="40"/>
      <c r="G639" s="40"/>
      <c r="H639" s="40"/>
      <c r="I639" s="57"/>
      <c r="J639" s="40"/>
      <c r="K639" s="40"/>
      <c r="L639" s="40"/>
      <c r="M639" s="40"/>
      <c r="N639" s="40"/>
      <c r="O639" s="40"/>
      <c r="P639" s="40"/>
      <c r="Q639" s="40"/>
      <c r="R639" s="40"/>
      <c r="S639" s="40"/>
      <c r="T639" s="40"/>
      <c r="U639" s="40"/>
      <c r="V639" s="40"/>
      <c r="W639" s="40"/>
      <c r="X639" s="40"/>
    </row>
    <row r="640" spans="1:24" ht="33">
      <c r="A640" s="40"/>
      <c r="B640" s="40"/>
      <c r="C640" s="40"/>
      <c r="D640" s="40"/>
      <c r="E640" s="40"/>
      <c r="F640" s="40"/>
      <c r="G640" s="40"/>
      <c r="H640" s="40"/>
      <c r="I640" s="57"/>
      <c r="J640" s="40"/>
      <c r="K640" s="40"/>
      <c r="L640" s="40"/>
      <c r="M640" s="40"/>
      <c r="N640" s="40"/>
      <c r="O640" s="40"/>
      <c r="P640" s="40"/>
      <c r="Q640" s="40"/>
      <c r="R640" s="40"/>
      <c r="S640" s="40"/>
      <c r="T640" s="40"/>
      <c r="U640" s="40"/>
      <c r="V640" s="40"/>
      <c r="W640" s="40"/>
      <c r="X640" s="40"/>
    </row>
    <row r="641" spans="1:24" ht="33">
      <c r="A641" s="40"/>
      <c r="B641" s="40"/>
      <c r="C641" s="40"/>
      <c r="D641" s="40"/>
      <c r="E641" s="40"/>
      <c r="F641" s="40"/>
      <c r="G641" s="40"/>
      <c r="H641" s="40"/>
      <c r="I641" s="57"/>
      <c r="J641" s="40"/>
      <c r="K641" s="40"/>
      <c r="L641" s="40"/>
      <c r="M641" s="40"/>
      <c r="N641" s="40"/>
      <c r="O641" s="40"/>
      <c r="P641" s="40"/>
      <c r="Q641" s="40"/>
      <c r="R641" s="40"/>
      <c r="S641" s="40"/>
      <c r="T641" s="40"/>
      <c r="U641" s="40"/>
      <c r="V641" s="40"/>
      <c r="W641" s="40"/>
      <c r="X641" s="40"/>
    </row>
    <row r="642" spans="1:24" ht="33">
      <c r="A642" s="40"/>
      <c r="B642" s="40"/>
      <c r="C642" s="40"/>
      <c r="D642" s="40"/>
      <c r="E642" s="40"/>
      <c r="F642" s="40"/>
      <c r="G642" s="40"/>
      <c r="H642" s="40"/>
      <c r="I642" s="57"/>
      <c r="J642" s="40"/>
      <c r="K642" s="40"/>
      <c r="L642" s="40"/>
      <c r="M642" s="40"/>
      <c r="N642" s="40"/>
      <c r="O642" s="40"/>
      <c r="P642" s="40"/>
      <c r="Q642" s="40"/>
      <c r="R642" s="40"/>
      <c r="S642" s="40"/>
      <c r="T642" s="40"/>
      <c r="U642" s="40"/>
      <c r="V642" s="40"/>
      <c r="W642" s="40"/>
      <c r="X642" s="40"/>
    </row>
    <row r="643" spans="1:24" ht="33">
      <c r="A643" s="40"/>
      <c r="B643" s="40"/>
      <c r="C643" s="40"/>
      <c r="D643" s="40"/>
      <c r="E643" s="40"/>
      <c r="F643" s="40"/>
      <c r="G643" s="40"/>
      <c r="H643" s="40"/>
      <c r="I643" s="57"/>
      <c r="J643" s="40"/>
      <c r="K643" s="40"/>
      <c r="L643" s="40"/>
      <c r="M643" s="40"/>
      <c r="N643" s="40"/>
      <c r="O643" s="40"/>
      <c r="P643" s="40"/>
      <c r="Q643" s="40"/>
      <c r="R643" s="40"/>
      <c r="S643" s="40"/>
      <c r="T643" s="40"/>
      <c r="U643" s="40"/>
      <c r="V643" s="40"/>
      <c r="W643" s="40"/>
      <c r="X643" s="40"/>
    </row>
    <row r="644" spans="1:24" ht="33">
      <c r="A644" s="40"/>
      <c r="B644" s="40"/>
      <c r="C644" s="40"/>
      <c r="D644" s="40"/>
      <c r="E644" s="40"/>
      <c r="F644" s="40"/>
      <c r="G644" s="40"/>
      <c r="H644" s="40"/>
      <c r="I644" s="57"/>
      <c r="J644" s="40"/>
      <c r="K644" s="40"/>
      <c r="L644" s="40"/>
      <c r="M644" s="40"/>
      <c r="N644" s="40"/>
      <c r="O644" s="40"/>
      <c r="P644" s="40"/>
      <c r="Q644" s="40"/>
      <c r="R644" s="40"/>
      <c r="S644" s="40"/>
      <c r="T644" s="40"/>
      <c r="U644" s="40"/>
      <c r="V644" s="40"/>
      <c r="W644" s="40"/>
      <c r="X644" s="40"/>
    </row>
    <row r="645" spans="1:24" ht="33">
      <c r="A645" s="40"/>
      <c r="B645" s="40"/>
      <c r="C645" s="40"/>
      <c r="D645" s="40"/>
      <c r="E645" s="40"/>
      <c r="F645" s="40"/>
      <c r="G645" s="40"/>
      <c r="H645" s="40"/>
      <c r="I645" s="57"/>
      <c r="J645" s="40"/>
      <c r="K645" s="40"/>
      <c r="L645" s="40"/>
      <c r="M645" s="40"/>
      <c r="N645" s="40"/>
      <c r="O645" s="40"/>
      <c r="P645" s="40"/>
      <c r="Q645" s="40"/>
      <c r="R645" s="40"/>
      <c r="S645" s="40"/>
      <c r="T645" s="40"/>
      <c r="U645" s="40"/>
      <c r="V645" s="40"/>
      <c r="W645" s="40"/>
      <c r="X645" s="40"/>
    </row>
    <row r="646" spans="1:24" ht="33">
      <c r="A646" s="40"/>
      <c r="B646" s="40"/>
      <c r="C646" s="40"/>
      <c r="D646" s="40"/>
      <c r="E646" s="40"/>
      <c r="F646" s="40"/>
      <c r="G646" s="40"/>
      <c r="H646" s="40"/>
      <c r="I646" s="57"/>
      <c r="J646" s="40"/>
      <c r="K646" s="40"/>
      <c r="L646" s="40"/>
      <c r="M646" s="40"/>
      <c r="N646" s="40"/>
      <c r="O646" s="40"/>
      <c r="P646" s="40"/>
      <c r="Q646" s="40"/>
      <c r="R646" s="40"/>
      <c r="S646" s="40"/>
      <c r="T646" s="40"/>
      <c r="U646" s="40"/>
      <c r="V646" s="40"/>
      <c r="W646" s="40"/>
      <c r="X646" s="40"/>
    </row>
    <row r="647" spans="1:24" ht="33">
      <c r="A647" s="40"/>
      <c r="B647" s="40"/>
      <c r="C647" s="40"/>
      <c r="D647" s="40"/>
      <c r="E647" s="40"/>
      <c r="F647" s="40"/>
      <c r="G647" s="40"/>
      <c r="H647" s="40"/>
      <c r="I647" s="57"/>
      <c r="J647" s="40"/>
      <c r="K647" s="40"/>
      <c r="L647" s="40"/>
      <c r="M647" s="40"/>
      <c r="N647" s="40"/>
      <c r="O647" s="40"/>
      <c r="P647" s="40"/>
      <c r="Q647" s="40"/>
      <c r="R647" s="40"/>
      <c r="S647" s="40"/>
      <c r="T647" s="40"/>
      <c r="U647" s="40"/>
      <c r="V647" s="40"/>
      <c r="W647" s="40"/>
      <c r="X647" s="40"/>
    </row>
    <row r="648" spans="1:24" ht="33">
      <c r="A648" s="40"/>
      <c r="B648" s="40"/>
      <c r="C648" s="40"/>
      <c r="D648" s="40"/>
      <c r="E648" s="40"/>
      <c r="F648" s="40"/>
      <c r="G648" s="40"/>
      <c r="H648" s="40"/>
      <c r="I648" s="57"/>
      <c r="J648" s="40"/>
      <c r="K648" s="40"/>
      <c r="L648" s="40"/>
      <c r="M648" s="40"/>
      <c r="N648" s="40"/>
      <c r="O648" s="40"/>
      <c r="P648" s="40"/>
      <c r="Q648" s="40"/>
      <c r="R648" s="40"/>
      <c r="S648" s="40"/>
      <c r="T648" s="40"/>
      <c r="U648" s="40"/>
      <c r="V648" s="40"/>
      <c r="W648" s="40"/>
      <c r="X648" s="40"/>
    </row>
    <row r="649" spans="1:24" ht="33">
      <c r="A649" s="40"/>
      <c r="B649" s="40"/>
      <c r="C649" s="40"/>
      <c r="D649" s="40"/>
      <c r="E649" s="40"/>
      <c r="F649" s="40"/>
      <c r="G649" s="40"/>
      <c r="H649" s="40"/>
      <c r="I649" s="57"/>
      <c r="J649" s="40"/>
      <c r="K649" s="40"/>
      <c r="L649" s="40"/>
      <c r="M649" s="40"/>
      <c r="N649" s="40"/>
      <c r="O649" s="40"/>
      <c r="P649" s="40"/>
      <c r="Q649" s="40"/>
      <c r="R649" s="40"/>
      <c r="S649" s="40"/>
      <c r="T649" s="40"/>
      <c r="U649" s="40"/>
      <c r="V649" s="40"/>
      <c r="W649" s="40"/>
      <c r="X649" s="40"/>
    </row>
    <row r="650" spans="1:24" ht="33">
      <c r="A650" s="40"/>
      <c r="B650" s="40"/>
      <c r="C650" s="40"/>
      <c r="D650" s="40"/>
      <c r="E650" s="40"/>
      <c r="F650" s="40"/>
      <c r="G650" s="40"/>
      <c r="H650" s="40"/>
      <c r="I650" s="57"/>
      <c r="J650" s="40"/>
      <c r="K650" s="40"/>
      <c r="L650" s="40"/>
      <c r="M650" s="40"/>
      <c r="N650" s="40"/>
      <c r="O650" s="40"/>
      <c r="P650" s="40"/>
      <c r="Q650" s="40"/>
      <c r="R650" s="40"/>
      <c r="S650" s="40"/>
      <c r="T650" s="40"/>
      <c r="U650" s="40"/>
      <c r="V650" s="40"/>
      <c r="W650" s="40"/>
      <c r="X650" s="40"/>
    </row>
    <row r="651" spans="1:24" ht="33">
      <c r="A651" s="40"/>
      <c r="B651" s="40"/>
      <c r="C651" s="40"/>
      <c r="D651" s="40"/>
      <c r="E651" s="40"/>
      <c r="F651" s="40"/>
      <c r="G651" s="40"/>
      <c r="H651" s="40"/>
      <c r="I651" s="57"/>
      <c r="J651" s="40"/>
      <c r="K651" s="40"/>
      <c r="L651" s="40"/>
      <c r="M651" s="40"/>
      <c r="N651" s="40"/>
      <c r="O651" s="40"/>
      <c r="P651" s="40"/>
      <c r="Q651" s="40"/>
      <c r="R651" s="40"/>
      <c r="S651" s="40"/>
      <c r="T651" s="40"/>
      <c r="U651" s="40"/>
      <c r="V651" s="40"/>
      <c r="W651" s="40"/>
      <c r="X651" s="40"/>
    </row>
    <row r="652" spans="1:24" ht="33">
      <c r="A652" s="40"/>
      <c r="B652" s="40"/>
      <c r="C652" s="40"/>
      <c r="D652" s="40"/>
      <c r="E652" s="40"/>
      <c r="F652" s="40"/>
      <c r="G652" s="40"/>
      <c r="H652" s="40"/>
      <c r="I652" s="57"/>
      <c r="J652" s="40"/>
      <c r="K652" s="40"/>
      <c r="L652" s="40"/>
      <c r="M652" s="40"/>
      <c r="N652" s="40"/>
      <c r="O652" s="40"/>
      <c r="P652" s="40"/>
      <c r="Q652" s="40"/>
      <c r="R652" s="40"/>
      <c r="S652" s="40"/>
      <c r="T652" s="40"/>
      <c r="U652" s="40"/>
      <c r="V652" s="40"/>
      <c r="W652" s="40"/>
      <c r="X652" s="40"/>
    </row>
    <row r="653" spans="1:24" ht="33">
      <c r="A653" s="40"/>
      <c r="B653" s="40"/>
      <c r="C653" s="40"/>
      <c r="D653" s="40"/>
      <c r="E653" s="40"/>
      <c r="F653" s="40"/>
      <c r="G653" s="40"/>
      <c r="H653" s="40"/>
      <c r="I653" s="57"/>
      <c r="J653" s="40"/>
      <c r="K653" s="40"/>
      <c r="L653" s="40"/>
      <c r="M653" s="40"/>
      <c r="N653" s="40"/>
      <c r="O653" s="40"/>
      <c r="P653" s="40"/>
      <c r="Q653" s="40"/>
      <c r="R653" s="40"/>
      <c r="S653" s="40"/>
      <c r="T653" s="40"/>
      <c r="U653" s="40"/>
      <c r="V653" s="40"/>
      <c r="W653" s="40"/>
      <c r="X653" s="40"/>
    </row>
    <row r="654" spans="1:24" ht="33">
      <c r="A654" s="40"/>
      <c r="B654" s="40"/>
      <c r="C654" s="40"/>
      <c r="D654" s="40"/>
      <c r="E654" s="40"/>
      <c r="F654" s="40"/>
      <c r="G654" s="40"/>
      <c r="H654" s="40"/>
      <c r="I654" s="57"/>
      <c r="J654" s="40"/>
      <c r="K654" s="40"/>
      <c r="L654" s="40"/>
      <c r="M654" s="40"/>
      <c r="N654" s="40"/>
      <c r="O654" s="40"/>
      <c r="P654" s="40"/>
      <c r="Q654" s="40"/>
      <c r="R654" s="40"/>
      <c r="S654" s="40"/>
      <c r="T654" s="40"/>
      <c r="U654" s="40"/>
      <c r="V654" s="40"/>
      <c r="W654" s="40"/>
      <c r="X654" s="40"/>
    </row>
    <row r="655" spans="1:24" ht="33">
      <c r="A655" s="40"/>
      <c r="B655" s="40"/>
      <c r="C655" s="40"/>
      <c r="D655" s="40"/>
      <c r="E655" s="40"/>
      <c r="F655" s="40"/>
      <c r="G655" s="40"/>
      <c r="H655" s="40"/>
      <c r="I655" s="57"/>
      <c r="J655" s="40"/>
      <c r="K655" s="40"/>
      <c r="L655" s="40"/>
      <c r="M655" s="40"/>
      <c r="N655" s="40"/>
      <c r="O655" s="40"/>
      <c r="P655" s="40"/>
      <c r="Q655" s="40"/>
      <c r="R655" s="40"/>
      <c r="S655" s="40"/>
      <c r="T655" s="40"/>
      <c r="U655" s="40"/>
      <c r="V655" s="40"/>
      <c r="W655" s="40"/>
      <c r="X655" s="40"/>
    </row>
    <row r="656" spans="1:24" ht="33">
      <c r="A656" s="40"/>
      <c r="B656" s="40"/>
      <c r="C656" s="40"/>
      <c r="D656" s="40"/>
      <c r="E656" s="40"/>
      <c r="F656" s="40"/>
      <c r="G656" s="40"/>
      <c r="H656" s="40"/>
      <c r="I656" s="57"/>
      <c r="J656" s="40"/>
      <c r="K656" s="40"/>
      <c r="L656" s="40"/>
      <c r="M656" s="40"/>
      <c r="N656" s="40"/>
      <c r="O656" s="40"/>
      <c r="P656" s="40"/>
      <c r="Q656" s="40"/>
      <c r="R656" s="40"/>
      <c r="S656" s="40"/>
      <c r="T656" s="40"/>
      <c r="U656" s="40"/>
      <c r="V656" s="40"/>
      <c r="W656" s="40"/>
      <c r="X656" s="40"/>
    </row>
    <row r="657" spans="1:24" ht="33">
      <c r="A657" s="40"/>
      <c r="B657" s="40"/>
      <c r="C657" s="40"/>
      <c r="D657" s="40"/>
      <c r="E657" s="40"/>
      <c r="F657" s="40"/>
      <c r="G657" s="40"/>
      <c r="H657" s="40"/>
      <c r="I657" s="57"/>
      <c r="J657" s="40"/>
      <c r="K657" s="40"/>
      <c r="L657" s="40"/>
      <c r="M657" s="40"/>
      <c r="N657" s="40"/>
      <c r="O657" s="40"/>
      <c r="P657" s="40"/>
      <c r="Q657" s="40"/>
      <c r="R657" s="40"/>
      <c r="S657" s="40"/>
      <c r="T657" s="40"/>
      <c r="U657" s="40"/>
      <c r="V657" s="40"/>
      <c r="W657" s="40"/>
      <c r="X657" s="40"/>
    </row>
    <row r="658" spans="1:24" ht="33">
      <c r="A658" s="40"/>
      <c r="B658" s="40"/>
      <c r="C658" s="40"/>
      <c r="D658" s="40"/>
      <c r="E658" s="40"/>
      <c r="F658" s="40"/>
      <c r="G658" s="40"/>
      <c r="H658" s="40"/>
      <c r="I658" s="57"/>
      <c r="J658" s="40"/>
      <c r="K658" s="40"/>
      <c r="L658" s="40"/>
      <c r="M658" s="40"/>
      <c r="N658" s="40"/>
      <c r="O658" s="40"/>
      <c r="P658" s="40"/>
      <c r="Q658" s="40"/>
      <c r="R658" s="40"/>
      <c r="S658" s="40"/>
      <c r="T658" s="40"/>
      <c r="U658" s="40"/>
      <c r="V658" s="40"/>
      <c r="W658" s="40"/>
      <c r="X658" s="40"/>
    </row>
    <row r="659" spans="1:24" ht="33">
      <c r="A659" s="40"/>
      <c r="B659" s="40"/>
      <c r="C659" s="40"/>
      <c r="D659" s="40"/>
      <c r="E659" s="40"/>
      <c r="F659" s="40"/>
      <c r="G659" s="40"/>
      <c r="H659" s="40"/>
      <c r="I659" s="57"/>
      <c r="J659" s="40"/>
      <c r="K659" s="40"/>
      <c r="L659" s="40"/>
      <c r="M659" s="40"/>
      <c r="N659" s="40"/>
      <c r="O659" s="40"/>
      <c r="P659" s="40"/>
      <c r="Q659" s="40"/>
      <c r="R659" s="40"/>
      <c r="S659" s="40"/>
      <c r="T659" s="40"/>
      <c r="U659" s="40"/>
      <c r="V659" s="40"/>
      <c r="W659" s="40"/>
      <c r="X659" s="40"/>
    </row>
    <row r="660" spans="1:24" ht="33">
      <c r="A660" s="40"/>
      <c r="B660" s="40"/>
      <c r="C660" s="40"/>
      <c r="D660" s="40"/>
      <c r="E660" s="40"/>
      <c r="F660" s="40"/>
      <c r="G660" s="40"/>
      <c r="H660" s="40"/>
      <c r="I660" s="57"/>
      <c r="J660" s="40"/>
      <c r="K660" s="40"/>
      <c r="L660" s="40"/>
      <c r="M660" s="40"/>
      <c r="N660" s="40"/>
      <c r="O660" s="40"/>
      <c r="P660" s="40"/>
      <c r="Q660" s="40"/>
      <c r="R660" s="40"/>
      <c r="S660" s="40"/>
      <c r="T660" s="40"/>
      <c r="U660" s="40"/>
      <c r="V660" s="40"/>
      <c r="W660" s="40"/>
      <c r="X660" s="40"/>
    </row>
    <row r="661" spans="1:24" ht="33">
      <c r="A661" s="40"/>
      <c r="B661" s="40"/>
      <c r="C661" s="40"/>
      <c r="D661" s="40"/>
      <c r="E661" s="40"/>
      <c r="F661" s="40"/>
      <c r="G661" s="40"/>
      <c r="H661" s="40"/>
      <c r="I661" s="57"/>
      <c r="J661" s="40"/>
      <c r="K661" s="40"/>
      <c r="L661" s="40"/>
      <c r="M661" s="40"/>
      <c r="N661" s="40"/>
      <c r="O661" s="40"/>
      <c r="P661" s="40"/>
      <c r="Q661" s="40"/>
      <c r="R661" s="40"/>
      <c r="S661" s="40"/>
      <c r="T661" s="40"/>
      <c r="U661" s="40"/>
      <c r="V661" s="40"/>
      <c r="W661" s="40"/>
      <c r="X661" s="40"/>
    </row>
    <row r="662" spans="1:24" ht="33">
      <c r="A662" s="40"/>
      <c r="B662" s="40"/>
      <c r="C662" s="40"/>
      <c r="D662" s="40"/>
      <c r="E662" s="40"/>
      <c r="F662" s="40"/>
      <c r="G662" s="40"/>
      <c r="H662" s="40"/>
      <c r="I662" s="57"/>
      <c r="J662" s="40"/>
      <c r="K662" s="40"/>
      <c r="L662" s="40"/>
      <c r="M662" s="40"/>
      <c r="N662" s="40"/>
      <c r="O662" s="40"/>
      <c r="P662" s="40"/>
      <c r="Q662" s="40"/>
      <c r="R662" s="40"/>
      <c r="S662" s="40"/>
      <c r="T662" s="40"/>
      <c r="U662" s="40"/>
      <c r="V662" s="40"/>
      <c r="W662" s="40"/>
      <c r="X662" s="40"/>
    </row>
    <row r="663" spans="1:24" ht="33">
      <c r="A663" s="40"/>
      <c r="B663" s="40"/>
      <c r="C663" s="40"/>
      <c r="D663" s="40"/>
      <c r="E663" s="40"/>
      <c r="F663" s="40"/>
      <c r="G663" s="40"/>
      <c r="H663" s="40"/>
      <c r="I663" s="57"/>
      <c r="J663" s="40"/>
      <c r="K663" s="40"/>
      <c r="L663" s="40"/>
      <c r="M663" s="40"/>
      <c r="N663" s="40"/>
      <c r="O663" s="40"/>
      <c r="P663" s="40"/>
      <c r="Q663" s="40"/>
      <c r="R663" s="40"/>
      <c r="S663" s="40"/>
      <c r="T663" s="40"/>
      <c r="U663" s="40"/>
      <c r="V663" s="40"/>
      <c r="W663" s="40"/>
      <c r="X663" s="40"/>
    </row>
    <row r="664" spans="1:24" ht="33">
      <c r="A664" s="40"/>
      <c r="B664" s="40"/>
      <c r="C664" s="40"/>
      <c r="D664" s="40"/>
      <c r="E664" s="40"/>
      <c r="F664" s="40"/>
      <c r="G664" s="40"/>
      <c r="H664" s="40"/>
      <c r="I664" s="57"/>
      <c r="J664" s="40"/>
      <c r="K664" s="40"/>
      <c r="L664" s="40"/>
      <c r="M664" s="40"/>
      <c r="N664" s="40"/>
      <c r="O664" s="40"/>
      <c r="P664" s="40"/>
      <c r="Q664" s="40"/>
      <c r="R664" s="40"/>
      <c r="S664" s="40"/>
      <c r="T664" s="40"/>
      <c r="U664" s="40"/>
      <c r="V664" s="40"/>
      <c r="W664" s="40"/>
      <c r="X664" s="40"/>
    </row>
    <row r="665" spans="1:24" ht="33">
      <c r="A665" s="40"/>
      <c r="B665" s="40"/>
      <c r="C665" s="40"/>
      <c r="D665" s="40"/>
      <c r="E665" s="40"/>
      <c r="F665" s="40"/>
      <c r="G665" s="40"/>
      <c r="H665" s="40"/>
      <c r="I665" s="57"/>
      <c r="J665" s="40"/>
      <c r="K665" s="40"/>
      <c r="L665" s="40"/>
      <c r="M665" s="40"/>
      <c r="N665" s="40"/>
      <c r="O665" s="40"/>
      <c r="P665" s="40"/>
      <c r="Q665" s="40"/>
      <c r="R665" s="40"/>
      <c r="S665" s="40"/>
      <c r="T665" s="40"/>
      <c r="U665" s="40"/>
      <c r="V665" s="40"/>
      <c r="W665" s="40"/>
      <c r="X665" s="40"/>
    </row>
    <row r="666" spans="1:24" ht="33">
      <c r="A666" s="40"/>
      <c r="B666" s="40"/>
      <c r="C666" s="40"/>
      <c r="D666" s="40"/>
      <c r="E666" s="40"/>
      <c r="F666" s="40"/>
      <c r="G666" s="40"/>
      <c r="H666" s="40"/>
      <c r="I666" s="57"/>
      <c r="J666" s="40"/>
      <c r="K666" s="40"/>
      <c r="L666" s="40"/>
      <c r="M666" s="40"/>
      <c r="N666" s="40"/>
      <c r="O666" s="40"/>
      <c r="P666" s="40"/>
      <c r="Q666" s="40"/>
      <c r="R666" s="40"/>
      <c r="S666" s="40"/>
      <c r="T666" s="40"/>
      <c r="U666" s="40"/>
      <c r="V666" s="40"/>
      <c r="W666" s="40"/>
      <c r="X666" s="40"/>
    </row>
    <row r="667" spans="1:24" ht="33">
      <c r="A667" s="40"/>
      <c r="B667" s="40"/>
      <c r="C667" s="40"/>
      <c r="D667" s="40"/>
      <c r="E667" s="40"/>
      <c r="F667" s="40"/>
      <c r="G667" s="40"/>
      <c r="H667" s="40"/>
      <c r="I667" s="57"/>
      <c r="J667" s="40"/>
      <c r="K667" s="40"/>
      <c r="L667" s="40"/>
      <c r="M667" s="40"/>
      <c r="N667" s="40"/>
      <c r="O667" s="40"/>
      <c r="P667" s="40"/>
      <c r="Q667" s="40"/>
      <c r="R667" s="40"/>
      <c r="S667" s="40"/>
      <c r="T667" s="40"/>
      <c r="U667" s="40"/>
      <c r="V667" s="40"/>
      <c r="W667" s="40"/>
      <c r="X667" s="40"/>
    </row>
    <row r="668" spans="1:24" ht="33">
      <c r="A668" s="40"/>
      <c r="B668" s="40"/>
      <c r="C668" s="40"/>
      <c r="D668" s="40"/>
      <c r="E668" s="40"/>
      <c r="F668" s="40"/>
      <c r="G668" s="40"/>
      <c r="H668" s="40"/>
      <c r="I668" s="57"/>
      <c r="J668" s="40"/>
      <c r="K668" s="40"/>
      <c r="L668" s="40"/>
      <c r="M668" s="40"/>
      <c r="N668" s="40"/>
      <c r="O668" s="40"/>
      <c r="P668" s="40"/>
      <c r="Q668" s="40"/>
      <c r="R668" s="40"/>
      <c r="S668" s="40"/>
      <c r="T668" s="40"/>
      <c r="U668" s="40"/>
      <c r="V668" s="40"/>
      <c r="W668" s="40"/>
      <c r="X668" s="40"/>
    </row>
    <row r="669" spans="1:24" ht="33">
      <c r="A669" s="40"/>
      <c r="B669" s="40"/>
      <c r="C669" s="40"/>
      <c r="D669" s="40"/>
      <c r="E669" s="40"/>
      <c r="F669" s="40"/>
      <c r="G669" s="40"/>
      <c r="H669" s="40"/>
      <c r="I669" s="57"/>
      <c r="J669" s="40"/>
      <c r="K669" s="40"/>
      <c r="L669" s="40"/>
      <c r="M669" s="40"/>
      <c r="N669" s="40"/>
      <c r="O669" s="40"/>
      <c r="P669" s="40"/>
      <c r="Q669" s="40"/>
      <c r="R669" s="40"/>
      <c r="S669" s="40"/>
      <c r="T669" s="40"/>
      <c r="U669" s="40"/>
      <c r="V669" s="40"/>
      <c r="W669" s="40"/>
      <c r="X669" s="40"/>
    </row>
    <row r="670" spans="1:24" ht="33">
      <c r="A670" s="40"/>
      <c r="B670" s="40"/>
      <c r="C670" s="40"/>
      <c r="D670" s="40"/>
      <c r="E670" s="40"/>
      <c r="F670" s="40"/>
      <c r="G670" s="40"/>
      <c r="H670" s="40"/>
      <c r="I670" s="57"/>
      <c r="J670" s="40"/>
      <c r="K670" s="40"/>
      <c r="L670" s="40"/>
      <c r="M670" s="40"/>
      <c r="N670" s="40"/>
      <c r="O670" s="40"/>
      <c r="P670" s="40"/>
      <c r="Q670" s="40"/>
      <c r="R670" s="40"/>
      <c r="S670" s="40"/>
      <c r="T670" s="40"/>
      <c r="U670" s="40"/>
      <c r="V670" s="40"/>
      <c r="W670" s="40"/>
      <c r="X670" s="40"/>
    </row>
    <row r="671" spans="1:24" ht="33">
      <c r="A671" s="40"/>
      <c r="B671" s="40"/>
      <c r="C671" s="40"/>
      <c r="D671" s="40"/>
      <c r="E671" s="40"/>
      <c r="F671" s="40"/>
      <c r="G671" s="40"/>
      <c r="H671" s="40"/>
      <c r="I671" s="57"/>
      <c r="J671" s="40"/>
      <c r="K671" s="40"/>
      <c r="L671" s="40"/>
      <c r="M671" s="40"/>
      <c r="N671" s="40"/>
      <c r="O671" s="40"/>
      <c r="P671" s="40"/>
      <c r="Q671" s="40"/>
      <c r="R671" s="40"/>
      <c r="S671" s="40"/>
      <c r="T671" s="40"/>
      <c r="U671" s="40"/>
      <c r="V671" s="40"/>
      <c r="W671" s="40"/>
      <c r="X671" s="40"/>
    </row>
    <row r="672" spans="1:24" ht="33">
      <c r="A672" s="40"/>
      <c r="B672" s="40"/>
      <c r="C672" s="40"/>
      <c r="D672" s="40"/>
      <c r="E672" s="40"/>
      <c r="F672" s="40"/>
      <c r="G672" s="40"/>
      <c r="H672" s="40"/>
      <c r="I672" s="57"/>
      <c r="J672" s="40"/>
      <c r="K672" s="40"/>
      <c r="L672" s="40"/>
      <c r="M672" s="40"/>
      <c r="N672" s="40"/>
      <c r="O672" s="40"/>
      <c r="P672" s="40"/>
      <c r="Q672" s="40"/>
      <c r="R672" s="40"/>
      <c r="S672" s="40"/>
      <c r="T672" s="40"/>
      <c r="U672" s="40"/>
      <c r="V672" s="40"/>
      <c r="W672" s="40"/>
      <c r="X672" s="40"/>
    </row>
    <row r="673" spans="1:24" ht="33">
      <c r="A673" s="40"/>
      <c r="B673" s="40"/>
      <c r="C673" s="40"/>
      <c r="D673" s="40"/>
      <c r="E673" s="40"/>
      <c r="F673" s="40"/>
      <c r="G673" s="40"/>
      <c r="H673" s="40"/>
      <c r="I673" s="57"/>
      <c r="J673" s="40"/>
      <c r="K673" s="40"/>
      <c r="L673" s="40"/>
      <c r="M673" s="40"/>
      <c r="N673" s="40"/>
      <c r="O673" s="40"/>
      <c r="P673" s="40"/>
      <c r="Q673" s="40"/>
      <c r="R673" s="40"/>
      <c r="S673" s="40"/>
      <c r="T673" s="40"/>
      <c r="U673" s="40"/>
      <c r="V673" s="40"/>
      <c r="W673" s="40"/>
      <c r="X673" s="40"/>
    </row>
    <row r="674" spans="1:24" ht="33">
      <c r="A674" s="40"/>
      <c r="B674" s="40"/>
      <c r="C674" s="40"/>
      <c r="D674" s="40"/>
      <c r="E674" s="40"/>
      <c r="F674" s="40"/>
      <c r="G674" s="40"/>
      <c r="H674" s="40"/>
      <c r="I674" s="57"/>
      <c r="J674" s="40"/>
      <c r="K674" s="40"/>
      <c r="L674" s="40"/>
      <c r="M674" s="40"/>
      <c r="N674" s="40"/>
      <c r="O674" s="40"/>
      <c r="P674" s="40"/>
      <c r="Q674" s="40"/>
      <c r="R674" s="40"/>
      <c r="S674" s="40"/>
      <c r="T674" s="40"/>
      <c r="U674" s="40"/>
      <c r="V674" s="40"/>
      <c r="W674" s="40"/>
      <c r="X674" s="40"/>
    </row>
    <row r="675" spans="1:24" ht="33">
      <c r="A675" s="40"/>
      <c r="B675" s="40"/>
      <c r="C675" s="40"/>
      <c r="D675" s="40"/>
      <c r="E675" s="40"/>
      <c r="F675" s="40"/>
      <c r="G675" s="40"/>
      <c r="H675" s="40"/>
      <c r="I675" s="57"/>
      <c r="J675" s="40"/>
      <c r="K675" s="40"/>
      <c r="L675" s="40"/>
      <c r="M675" s="40"/>
      <c r="N675" s="40"/>
      <c r="O675" s="40"/>
      <c r="P675" s="40"/>
      <c r="Q675" s="40"/>
      <c r="R675" s="40"/>
      <c r="S675" s="40"/>
      <c r="T675" s="40"/>
      <c r="U675" s="40"/>
      <c r="V675" s="40"/>
      <c r="W675" s="40"/>
      <c r="X675" s="40"/>
    </row>
    <row r="676" spans="1:24" ht="33">
      <c r="A676" s="40"/>
      <c r="B676" s="40"/>
      <c r="C676" s="40"/>
      <c r="D676" s="40"/>
      <c r="E676" s="40"/>
      <c r="F676" s="40"/>
      <c r="G676" s="40"/>
      <c r="H676" s="40"/>
      <c r="I676" s="57"/>
      <c r="J676" s="40"/>
      <c r="K676" s="40"/>
      <c r="L676" s="40"/>
      <c r="M676" s="40"/>
      <c r="N676" s="40"/>
      <c r="O676" s="40"/>
      <c r="P676" s="40"/>
      <c r="Q676" s="40"/>
      <c r="R676" s="40"/>
      <c r="S676" s="40"/>
      <c r="T676" s="40"/>
      <c r="U676" s="40"/>
      <c r="V676" s="40"/>
      <c r="W676" s="40"/>
      <c r="X676" s="40"/>
    </row>
    <row r="677" spans="1:24" ht="33">
      <c r="A677" s="40"/>
      <c r="B677" s="40"/>
      <c r="C677" s="40"/>
      <c r="D677" s="40"/>
      <c r="E677" s="40"/>
      <c r="F677" s="40"/>
      <c r="G677" s="40"/>
      <c r="H677" s="40"/>
      <c r="I677" s="57"/>
      <c r="J677" s="40"/>
      <c r="K677" s="40"/>
      <c r="L677" s="40"/>
      <c r="M677" s="40"/>
      <c r="N677" s="40"/>
      <c r="O677" s="40"/>
      <c r="P677" s="40"/>
      <c r="Q677" s="40"/>
      <c r="R677" s="40"/>
      <c r="S677" s="40"/>
      <c r="T677" s="40"/>
      <c r="U677" s="40"/>
      <c r="V677" s="40"/>
      <c r="W677" s="40"/>
      <c r="X677" s="40"/>
    </row>
    <row r="678" spans="1:24" ht="33">
      <c r="A678" s="40"/>
      <c r="B678" s="40"/>
      <c r="C678" s="40"/>
      <c r="D678" s="40"/>
      <c r="E678" s="40"/>
      <c r="F678" s="40"/>
      <c r="G678" s="40"/>
      <c r="H678" s="40"/>
      <c r="I678" s="57"/>
      <c r="J678" s="40"/>
      <c r="K678" s="40"/>
      <c r="L678" s="40"/>
      <c r="M678" s="40"/>
      <c r="N678" s="40"/>
      <c r="O678" s="40"/>
      <c r="P678" s="40"/>
      <c r="Q678" s="40"/>
      <c r="R678" s="40"/>
      <c r="S678" s="40"/>
      <c r="T678" s="40"/>
      <c r="U678" s="40"/>
      <c r="V678" s="40"/>
      <c r="W678" s="40"/>
      <c r="X678" s="40"/>
    </row>
    <row r="679" spans="1:24" ht="33">
      <c r="A679" s="40"/>
      <c r="B679" s="40"/>
      <c r="C679" s="40"/>
      <c r="D679" s="40"/>
      <c r="E679" s="40"/>
      <c r="F679" s="40"/>
      <c r="G679" s="40"/>
      <c r="H679" s="40"/>
      <c r="I679" s="57"/>
      <c r="J679" s="40"/>
      <c r="K679" s="40"/>
      <c r="L679" s="40"/>
      <c r="M679" s="40"/>
      <c r="N679" s="40"/>
      <c r="O679" s="40"/>
      <c r="P679" s="40"/>
      <c r="Q679" s="40"/>
      <c r="R679" s="40"/>
      <c r="S679" s="40"/>
      <c r="T679" s="40"/>
      <c r="U679" s="40"/>
      <c r="V679" s="40"/>
      <c r="W679" s="40"/>
      <c r="X679" s="40"/>
    </row>
    <row r="680" spans="1:24" ht="33">
      <c r="A680" s="40"/>
      <c r="B680" s="40"/>
      <c r="C680" s="40"/>
      <c r="D680" s="40"/>
      <c r="E680" s="40"/>
      <c r="F680" s="40"/>
      <c r="G680" s="40"/>
      <c r="H680" s="40"/>
      <c r="I680" s="57"/>
      <c r="J680" s="40"/>
      <c r="K680" s="40"/>
      <c r="L680" s="40"/>
      <c r="M680" s="40"/>
      <c r="N680" s="40"/>
      <c r="O680" s="40"/>
      <c r="P680" s="40"/>
      <c r="Q680" s="40"/>
      <c r="R680" s="40"/>
      <c r="S680" s="40"/>
      <c r="T680" s="40"/>
      <c r="U680" s="40"/>
      <c r="V680" s="40"/>
      <c r="W680" s="40"/>
      <c r="X680" s="40"/>
    </row>
    <row r="681" spans="1:24" ht="33">
      <c r="A681" s="40"/>
      <c r="B681" s="40"/>
      <c r="C681" s="40"/>
      <c r="D681" s="40"/>
      <c r="E681" s="40"/>
      <c r="F681" s="40"/>
      <c r="G681" s="40"/>
      <c r="H681" s="40"/>
      <c r="I681" s="57"/>
      <c r="J681" s="40"/>
      <c r="K681" s="40"/>
      <c r="L681" s="40"/>
      <c r="M681" s="40"/>
      <c r="N681" s="40"/>
      <c r="O681" s="40"/>
      <c r="P681" s="40"/>
      <c r="Q681" s="40"/>
      <c r="R681" s="40"/>
      <c r="S681" s="40"/>
      <c r="T681" s="40"/>
      <c r="U681" s="40"/>
      <c r="V681" s="40"/>
      <c r="W681" s="40"/>
      <c r="X681" s="40"/>
    </row>
    <row r="682" spans="1:24" ht="33">
      <c r="A682" s="40"/>
      <c r="B682" s="40"/>
      <c r="C682" s="40"/>
      <c r="D682" s="40"/>
      <c r="E682" s="40"/>
      <c r="F682" s="40"/>
      <c r="G682" s="40"/>
      <c r="H682" s="40"/>
      <c r="I682" s="57"/>
      <c r="J682" s="40"/>
      <c r="K682" s="40"/>
      <c r="L682" s="40"/>
      <c r="M682" s="40"/>
      <c r="N682" s="40"/>
      <c r="O682" s="40"/>
      <c r="P682" s="40"/>
      <c r="Q682" s="40"/>
      <c r="R682" s="40"/>
      <c r="S682" s="40"/>
      <c r="T682" s="40"/>
      <c r="U682" s="40"/>
      <c r="V682" s="40"/>
      <c r="W682" s="40"/>
      <c r="X682" s="40"/>
    </row>
    <row r="683" spans="1:24" ht="33">
      <c r="A683" s="40"/>
      <c r="B683" s="40"/>
      <c r="C683" s="40"/>
      <c r="D683" s="40"/>
      <c r="E683" s="40"/>
      <c r="F683" s="40"/>
      <c r="G683" s="40"/>
      <c r="H683" s="40"/>
      <c r="I683" s="57"/>
      <c r="J683" s="40"/>
      <c r="K683" s="40"/>
      <c r="L683" s="40"/>
      <c r="M683" s="40"/>
      <c r="N683" s="40"/>
      <c r="O683" s="40"/>
      <c r="P683" s="40"/>
      <c r="Q683" s="40"/>
      <c r="R683" s="40"/>
      <c r="S683" s="40"/>
      <c r="T683" s="40"/>
      <c r="U683" s="40"/>
      <c r="V683" s="40"/>
      <c r="W683" s="40"/>
      <c r="X683" s="40"/>
    </row>
    <row r="684" spans="1:24" ht="33">
      <c r="A684" s="40"/>
      <c r="B684" s="40"/>
      <c r="C684" s="40"/>
      <c r="D684" s="40"/>
      <c r="E684" s="40"/>
      <c r="F684" s="40"/>
      <c r="G684" s="40"/>
      <c r="H684" s="40"/>
      <c r="I684" s="57"/>
      <c r="J684" s="40"/>
      <c r="K684" s="40"/>
      <c r="L684" s="40"/>
      <c r="M684" s="40"/>
      <c r="N684" s="40"/>
      <c r="O684" s="40"/>
      <c r="P684" s="40"/>
      <c r="Q684" s="40"/>
      <c r="R684" s="40"/>
      <c r="S684" s="40"/>
      <c r="T684" s="40"/>
      <c r="U684" s="40"/>
      <c r="V684" s="40"/>
      <c r="W684" s="40"/>
      <c r="X684" s="40"/>
    </row>
    <row r="685" spans="1:24" ht="33">
      <c r="A685" s="40"/>
      <c r="B685" s="40"/>
      <c r="C685" s="40"/>
      <c r="D685" s="40"/>
      <c r="E685" s="40"/>
      <c r="F685" s="40"/>
      <c r="G685" s="40"/>
      <c r="H685" s="40"/>
      <c r="I685" s="57"/>
      <c r="J685" s="40"/>
      <c r="K685" s="40"/>
      <c r="L685" s="40"/>
      <c r="M685" s="40"/>
      <c r="N685" s="40"/>
      <c r="O685" s="40"/>
      <c r="P685" s="40"/>
      <c r="Q685" s="40"/>
      <c r="R685" s="40"/>
      <c r="S685" s="40"/>
      <c r="T685" s="40"/>
      <c r="U685" s="40"/>
      <c r="V685" s="40"/>
      <c r="W685" s="40"/>
      <c r="X685" s="40"/>
    </row>
    <row r="686" spans="1:24" ht="33">
      <c r="A686" s="40"/>
      <c r="B686" s="40"/>
      <c r="C686" s="40"/>
      <c r="D686" s="40"/>
      <c r="E686" s="40"/>
      <c r="F686" s="40"/>
      <c r="G686" s="40"/>
      <c r="H686" s="40"/>
      <c r="I686" s="57"/>
      <c r="J686" s="40"/>
      <c r="K686" s="40"/>
      <c r="L686" s="40"/>
      <c r="M686" s="40"/>
      <c r="N686" s="40"/>
      <c r="O686" s="40"/>
      <c r="P686" s="40"/>
      <c r="Q686" s="40"/>
      <c r="R686" s="40"/>
      <c r="S686" s="40"/>
      <c r="T686" s="40"/>
      <c r="U686" s="40"/>
      <c r="V686" s="40"/>
      <c r="W686" s="40"/>
      <c r="X686" s="40"/>
    </row>
    <row r="687" spans="1:24" ht="33">
      <c r="A687" s="40"/>
      <c r="B687" s="40"/>
      <c r="C687" s="40"/>
      <c r="D687" s="40"/>
      <c r="E687" s="40"/>
      <c r="F687" s="40"/>
      <c r="G687" s="40"/>
      <c r="H687" s="40"/>
      <c r="I687" s="57"/>
      <c r="J687" s="40"/>
      <c r="K687" s="40"/>
      <c r="L687" s="40"/>
      <c r="M687" s="40"/>
      <c r="N687" s="40"/>
      <c r="O687" s="40"/>
      <c r="P687" s="40"/>
      <c r="Q687" s="40"/>
      <c r="R687" s="40"/>
      <c r="S687" s="40"/>
      <c r="T687" s="40"/>
      <c r="U687" s="40"/>
      <c r="V687" s="40"/>
      <c r="W687" s="40"/>
      <c r="X687" s="40"/>
    </row>
    <row r="688" spans="1:24" ht="33">
      <c r="A688" s="40"/>
      <c r="B688" s="40"/>
      <c r="C688" s="40"/>
      <c r="D688" s="40"/>
      <c r="E688" s="40"/>
      <c r="F688" s="40"/>
      <c r="G688" s="40"/>
      <c r="H688" s="40"/>
      <c r="I688" s="57"/>
      <c r="J688" s="40"/>
      <c r="K688" s="40"/>
      <c r="L688" s="40"/>
      <c r="M688" s="40"/>
      <c r="N688" s="40"/>
      <c r="O688" s="40"/>
      <c r="P688" s="40"/>
      <c r="Q688" s="40"/>
      <c r="R688" s="40"/>
      <c r="S688" s="40"/>
      <c r="T688" s="40"/>
      <c r="U688" s="40"/>
      <c r="V688" s="40"/>
      <c r="W688" s="40"/>
      <c r="X688" s="40"/>
    </row>
    <row r="689" spans="1:24" ht="33">
      <c r="A689" s="40"/>
      <c r="B689" s="40"/>
      <c r="C689" s="40"/>
      <c r="D689" s="40"/>
      <c r="E689" s="40"/>
      <c r="F689" s="40"/>
      <c r="G689" s="40"/>
      <c r="H689" s="40"/>
      <c r="I689" s="57"/>
      <c r="J689" s="40"/>
      <c r="K689" s="40"/>
      <c r="L689" s="40"/>
      <c r="M689" s="40"/>
      <c r="N689" s="40"/>
      <c r="O689" s="40"/>
      <c r="P689" s="40"/>
      <c r="Q689" s="40"/>
      <c r="R689" s="40"/>
      <c r="S689" s="40"/>
      <c r="T689" s="40"/>
      <c r="U689" s="40"/>
      <c r="V689" s="40"/>
      <c r="W689" s="40"/>
      <c r="X689" s="40"/>
    </row>
    <row r="690" spans="1:24" ht="33">
      <c r="A690" s="40"/>
      <c r="B690" s="40"/>
      <c r="C690" s="40"/>
      <c r="D690" s="40"/>
      <c r="E690" s="40"/>
      <c r="F690" s="40"/>
      <c r="G690" s="40"/>
      <c r="H690" s="40"/>
      <c r="I690" s="57"/>
      <c r="J690" s="40"/>
      <c r="K690" s="40"/>
      <c r="L690" s="40"/>
      <c r="M690" s="40"/>
      <c r="N690" s="40"/>
      <c r="O690" s="40"/>
      <c r="P690" s="40"/>
      <c r="Q690" s="40"/>
      <c r="R690" s="40"/>
      <c r="S690" s="40"/>
      <c r="T690" s="40"/>
      <c r="U690" s="40"/>
      <c r="V690" s="40"/>
      <c r="W690" s="40"/>
      <c r="X690" s="40"/>
    </row>
    <row r="691" spans="1:24" ht="33">
      <c r="A691" s="40"/>
      <c r="B691" s="40"/>
      <c r="C691" s="40"/>
      <c r="D691" s="40"/>
      <c r="E691" s="40"/>
      <c r="F691" s="40"/>
      <c r="G691" s="40"/>
      <c r="H691" s="40"/>
      <c r="I691" s="57"/>
      <c r="J691" s="40"/>
      <c r="K691" s="40"/>
      <c r="L691" s="40"/>
      <c r="M691" s="40"/>
      <c r="N691" s="40"/>
      <c r="O691" s="40"/>
      <c r="P691" s="40"/>
      <c r="Q691" s="40"/>
      <c r="R691" s="40"/>
      <c r="S691" s="40"/>
      <c r="T691" s="40"/>
      <c r="U691" s="40"/>
      <c r="V691" s="40"/>
      <c r="W691" s="40"/>
      <c r="X691" s="40"/>
    </row>
    <row r="692" spans="1:24" ht="33">
      <c r="A692" s="40"/>
      <c r="B692" s="40"/>
      <c r="C692" s="40"/>
      <c r="D692" s="40"/>
      <c r="E692" s="40"/>
      <c r="F692" s="40"/>
      <c r="G692" s="40"/>
      <c r="H692" s="40"/>
      <c r="I692" s="57"/>
      <c r="J692" s="40"/>
      <c r="K692" s="40"/>
      <c r="L692" s="40"/>
      <c r="M692" s="40"/>
      <c r="N692" s="40"/>
      <c r="O692" s="40"/>
      <c r="P692" s="40"/>
      <c r="Q692" s="40"/>
      <c r="R692" s="40"/>
      <c r="S692" s="40"/>
      <c r="T692" s="40"/>
      <c r="U692" s="40"/>
      <c r="V692" s="40"/>
      <c r="W692" s="40"/>
      <c r="X692" s="40"/>
    </row>
    <row r="693" spans="1:24" ht="33">
      <c r="A693" s="40"/>
      <c r="B693" s="40"/>
      <c r="C693" s="40"/>
      <c r="D693" s="40"/>
      <c r="E693" s="40"/>
      <c r="F693" s="40"/>
      <c r="G693" s="40"/>
      <c r="H693" s="40"/>
      <c r="I693" s="57"/>
      <c r="J693" s="40"/>
      <c r="K693" s="40"/>
      <c r="L693" s="40"/>
      <c r="M693" s="40"/>
      <c r="N693" s="40"/>
      <c r="O693" s="40"/>
      <c r="P693" s="40"/>
      <c r="Q693" s="40"/>
      <c r="R693" s="40"/>
      <c r="S693" s="40"/>
      <c r="T693" s="40"/>
      <c r="U693" s="40"/>
      <c r="V693" s="40"/>
      <c r="W693" s="40"/>
      <c r="X693" s="40"/>
    </row>
    <row r="694" spans="1:24" ht="33">
      <c r="A694" s="40"/>
      <c r="B694" s="40"/>
      <c r="C694" s="40"/>
      <c r="D694" s="40"/>
      <c r="E694" s="40"/>
      <c r="F694" s="40"/>
      <c r="G694" s="40"/>
      <c r="H694" s="40"/>
      <c r="I694" s="57"/>
      <c r="J694" s="40"/>
      <c r="K694" s="40"/>
      <c r="L694" s="40"/>
      <c r="M694" s="40"/>
      <c r="N694" s="40"/>
      <c r="O694" s="40"/>
      <c r="P694" s="40"/>
      <c r="Q694" s="40"/>
      <c r="R694" s="40"/>
      <c r="S694" s="40"/>
      <c r="T694" s="40"/>
      <c r="U694" s="40"/>
      <c r="V694" s="40"/>
      <c r="W694" s="40"/>
      <c r="X694" s="40"/>
    </row>
    <row r="695" spans="1:24" ht="33">
      <c r="A695" s="40"/>
      <c r="B695" s="40"/>
      <c r="C695" s="40"/>
      <c r="D695" s="40"/>
      <c r="E695" s="40"/>
      <c r="F695" s="40"/>
      <c r="G695" s="40"/>
      <c r="H695" s="40"/>
      <c r="I695" s="57"/>
      <c r="J695" s="40"/>
      <c r="K695" s="40"/>
      <c r="L695" s="40"/>
      <c r="M695" s="40"/>
      <c r="N695" s="40"/>
      <c r="O695" s="40"/>
      <c r="P695" s="40"/>
      <c r="Q695" s="40"/>
      <c r="R695" s="40"/>
      <c r="S695" s="40"/>
      <c r="T695" s="40"/>
      <c r="U695" s="40"/>
      <c r="V695" s="40"/>
      <c r="W695" s="40"/>
      <c r="X695" s="40"/>
    </row>
    <row r="696" spans="1:24" ht="33">
      <c r="A696" s="40"/>
      <c r="B696" s="40"/>
      <c r="C696" s="40"/>
      <c r="D696" s="40"/>
      <c r="E696" s="40"/>
      <c r="F696" s="40"/>
      <c r="G696" s="40"/>
      <c r="H696" s="40"/>
      <c r="I696" s="57"/>
      <c r="J696" s="40"/>
      <c r="K696" s="40"/>
      <c r="L696" s="40"/>
      <c r="M696" s="40"/>
      <c r="N696" s="40"/>
      <c r="O696" s="40"/>
      <c r="P696" s="40"/>
      <c r="Q696" s="40"/>
      <c r="R696" s="40"/>
      <c r="S696" s="40"/>
      <c r="T696" s="40"/>
      <c r="U696" s="40"/>
      <c r="V696" s="40"/>
      <c r="W696" s="40"/>
      <c r="X696" s="40"/>
    </row>
    <row r="697" spans="1:24" ht="33">
      <c r="A697" s="40"/>
      <c r="B697" s="40"/>
      <c r="C697" s="40"/>
      <c r="D697" s="40"/>
      <c r="E697" s="40"/>
      <c r="F697" s="40"/>
      <c r="G697" s="40"/>
      <c r="H697" s="40"/>
      <c r="I697" s="57"/>
      <c r="J697" s="40"/>
      <c r="K697" s="40"/>
      <c r="L697" s="40"/>
      <c r="M697" s="40"/>
      <c r="N697" s="40"/>
      <c r="O697" s="40"/>
      <c r="P697" s="40"/>
      <c r="Q697" s="40"/>
      <c r="R697" s="40"/>
      <c r="S697" s="40"/>
      <c r="T697" s="40"/>
      <c r="U697" s="40"/>
      <c r="V697" s="40"/>
      <c r="W697" s="40"/>
      <c r="X697" s="40"/>
    </row>
    <row r="698" spans="1:24" ht="33">
      <c r="A698" s="40"/>
      <c r="B698" s="40"/>
      <c r="C698" s="40"/>
      <c r="D698" s="40"/>
      <c r="E698" s="40"/>
      <c r="F698" s="40"/>
      <c r="G698" s="40"/>
      <c r="H698" s="40"/>
      <c r="I698" s="57"/>
      <c r="J698" s="40"/>
      <c r="K698" s="40"/>
      <c r="L698" s="40"/>
      <c r="M698" s="40"/>
      <c r="N698" s="40"/>
      <c r="O698" s="40"/>
      <c r="P698" s="40"/>
      <c r="Q698" s="40"/>
      <c r="R698" s="40"/>
      <c r="S698" s="40"/>
      <c r="T698" s="40"/>
      <c r="U698" s="40"/>
      <c r="V698" s="40"/>
      <c r="W698" s="40"/>
      <c r="X698" s="40"/>
    </row>
    <row r="699" spans="1:24" ht="33">
      <c r="A699" s="40"/>
      <c r="B699" s="40"/>
      <c r="C699" s="40"/>
      <c r="D699" s="40"/>
      <c r="E699" s="40"/>
      <c r="F699" s="40"/>
      <c r="G699" s="40"/>
      <c r="H699" s="40"/>
      <c r="I699" s="57"/>
      <c r="J699" s="40"/>
      <c r="K699" s="40"/>
      <c r="L699" s="40"/>
      <c r="M699" s="40"/>
      <c r="N699" s="40"/>
      <c r="O699" s="40"/>
      <c r="P699" s="40"/>
      <c r="Q699" s="40"/>
      <c r="R699" s="40"/>
      <c r="S699" s="40"/>
      <c r="T699" s="40"/>
      <c r="U699" s="40"/>
      <c r="V699" s="40"/>
      <c r="W699" s="40"/>
      <c r="X699" s="40"/>
    </row>
    <row r="700" spans="1:24" ht="33">
      <c r="A700" s="40"/>
      <c r="B700" s="40"/>
      <c r="C700" s="40"/>
      <c r="D700" s="40"/>
      <c r="E700" s="40"/>
      <c r="F700" s="40"/>
      <c r="G700" s="40"/>
      <c r="H700" s="40"/>
      <c r="I700" s="57"/>
      <c r="J700" s="40"/>
      <c r="K700" s="40"/>
      <c r="L700" s="40"/>
      <c r="M700" s="40"/>
      <c r="N700" s="40"/>
      <c r="O700" s="40"/>
      <c r="P700" s="40"/>
      <c r="Q700" s="40"/>
      <c r="R700" s="40"/>
      <c r="S700" s="40"/>
      <c r="T700" s="40"/>
      <c r="U700" s="40"/>
      <c r="V700" s="40"/>
      <c r="W700" s="40"/>
      <c r="X700" s="40"/>
    </row>
    <row r="701" spans="1:24" ht="33">
      <c r="A701" s="40"/>
      <c r="B701" s="40"/>
      <c r="C701" s="40"/>
      <c r="D701" s="40"/>
      <c r="E701" s="40"/>
      <c r="F701" s="40"/>
      <c r="G701" s="40"/>
      <c r="H701" s="40"/>
      <c r="I701" s="57"/>
      <c r="J701" s="40"/>
      <c r="K701" s="40"/>
      <c r="L701" s="40"/>
      <c r="M701" s="40"/>
      <c r="N701" s="40"/>
      <c r="O701" s="40"/>
      <c r="P701" s="40"/>
      <c r="Q701" s="40"/>
      <c r="R701" s="40"/>
      <c r="S701" s="40"/>
      <c r="T701" s="40"/>
      <c r="U701" s="40"/>
      <c r="V701" s="40"/>
      <c r="W701" s="40"/>
      <c r="X701" s="40"/>
    </row>
    <row r="702" spans="1:24" ht="33">
      <c r="A702" s="40"/>
      <c r="B702" s="40"/>
      <c r="C702" s="40"/>
      <c r="D702" s="40"/>
      <c r="E702" s="40"/>
      <c r="F702" s="40"/>
      <c r="G702" s="40"/>
      <c r="H702" s="40"/>
      <c r="I702" s="57"/>
      <c r="J702" s="40"/>
      <c r="K702" s="40"/>
      <c r="L702" s="40"/>
      <c r="M702" s="40"/>
      <c r="N702" s="40"/>
      <c r="O702" s="40"/>
      <c r="P702" s="40"/>
      <c r="Q702" s="40"/>
      <c r="R702" s="40"/>
      <c r="S702" s="40"/>
      <c r="T702" s="40"/>
      <c r="U702" s="40"/>
      <c r="V702" s="40"/>
      <c r="W702" s="40"/>
      <c r="X702" s="40"/>
    </row>
    <row r="703" spans="1:24" ht="33">
      <c r="A703" s="40"/>
      <c r="B703" s="40"/>
      <c r="C703" s="40"/>
      <c r="D703" s="40"/>
      <c r="E703" s="40"/>
      <c r="F703" s="40"/>
      <c r="G703" s="40"/>
      <c r="H703" s="40"/>
      <c r="I703" s="57"/>
      <c r="J703" s="40"/>
      <c r="K703" s="40"/>
      <c r="L703" s="40"/>
      <c r="M703" s="40"/>
      <c r="N703" s="40"/>
      <c r="O703" s="40"/>
      <c r="P703" s="40"/>
      <c r="Q703" s="40"/>
      <c r="R703" s="40"/>
      <c r="S703" s="40"/>
      <c r="T703" s="40"/>
      <c r="U703" s="40"/>
      <c r="V703" s="40"/>
      <c r="W703" s="40"/>
      <c r="X703" s="40"/>
    </row>
    <row r="704" spans="1:24" ht="33">
      <c r="A704" s="40"/>
      <c r="B704" s="40"/>
      <c r="C704" s="40"/>
      <c r="D704" s="40"/>
      <c r="E704" s="40"/>
      <c r="F704" s="40"/>
      <c r="G704" s="40"/>
      <c r="H704" s="40"/>
      <c r="I704" s="57"/>
      <c r="J704" s="40"/>
      <c r="K704" s="40"/>
      <c r="L704" s="40"/>
      <c r="M704" s="40"/>
      <c r="N704" s="40"/>
      <c r="O704" s="40"/>
      <c r="P704" s="40"/>
      <c r="Q704" s="40"/>
      <c r="R704" s="40"/>
      <c r="S704" s="40"/>
      <c r="T704" s="40"/>
      <c r="U704" s="40"/>
      <c r="V704" s="40"/>
      <c r="W704" s="40"/>
      <c r="X704" s="40"/>
    </row>
    <row r="705" spans="1:24" ht="33">
      <c r="A705" s="40"/>
      <c r="B705" s="40"/>
      <c r="C705" s="40"/>
      <c r="D705" s="40"/>
      <c r="E705" s="40"/>
      <c r="F705" s="40"/>
      <c r="G705" s="40"/>
      <c r="H705" s="40"/>
      <c r="I705" s="57"/>
      <c r="J705" s="40"/>
      <c r="K705" s="40"/>
      <c r="L705" s="40"/>
      <c r="M705" s="40"/>
      <c r="N705" s="40"/>
      <c r="O705" s="40"/>
      <c r="P705" s="40"/>
      <c r="Q705" s="40"/>
      <c r="R705" s="40"/>
      <c r="S705" s="40"/>
      <c r="T705" s="40"/>
      <c r="U705" s="40"/>
      <c r="V705" s="40"/>
      <c r="W705" s="40"/>
      <c r="X705" s="40"/>
    </row>
    <row r="706" spans="1:24" ht="33">
      <c r="A706" s="40"/>
      <c r="B706" s="40"/>
      <c r="C706" s="40"/>
      <c r="D706" s="40"/>
      <c r="E706" s="40"/>
      <c r="F706" s="40"/>
      <c r="G706" s="40"/>
      <c r="H706" s="40"/>
      <c r="I706" s="57"/>
      <c r="J706" s="40"/>
      <c r="K706" s="40"/>
      <c r="L706" s="40"/>
      <c r="M706" s="40"/>
      <c r="N706" s="40"/>
      <c r="O706" s="40"/>
      <c r="P706" s="40"/>
      <c r="Q706" s="40"/>
      <c r="R706" s="40"/>
      <c r="S706" s="40"/>
      <c r="T706" s="40"/>
      <c r="U706" s="40"/>
      <c r="V706" s="40"/>
      <c r="W706" s="40"/>
      <c r="X706" s="40"/>
    </row>
    <row r="707" spans="1:24" ht="33">
      <c r="A707" s="40"/>
      <c r="B707" s="40"/>
      <c r="C707" s="40"/>
      <c r="D707" s="40"/>
      <c r="E707" s="40"/>
      <c r="F707" s="40"/>
      <c r="G707" s="40"/>
      <c r="H707" s="40"/>
      <c r="I707" s="57"/>
      <c r="J707" s="40"/>
      <c r="K707" s="40"/>
      <c r="L707" s="40"/>
      <c r="M707" s="40"/>
      <c r="N707" s="40"/>
      <c r="O707" s="40"/>
      <c r="P707" s="40"/>
      <c r="Q707" s="40"/>
      <c r="R707" s="40"/>
      <c r="S707" s="40"/>
      <c r="T707" s="40"/>
      <c r="U707" s="40"/>
      <c r="V707" s="40"/>
      <c r="W707" s="40"/>
      <c r="X707" s="40"/>
    </row>
    <row r="708" spans="1:24" ht="33">
      <c r="A708" s="40"/>
      <c r="B708" s="40"/>
      <c r="C708" s="40"/>
      <c r="D708" s="40"/>
      <c r="E708" s="40"/>
      <c r="F708" s="40"/>
      <c r="G708" s="40"/>
      <c r="H708" s="40"/>
      <c r="I708" s="57"/>
      <c r="J708" s="40"/>
      <c r="K708" s="40"/>
      <c r="L708" s="40"/>
      <c r="M708" s="40"/>
      <c r="N708" s="40"/>
      <c r="O708" s="40"/>
      <c r="P708" s="40"/>
      <c r="Q708" s="40"/>
      <c r="R708" s="40"/>
      <c r="S708" s="40"/>
      <c r="T708" s="40"/>
      <c r="U708" s="40"/>
      <c r="V708" s="40"/>
      <c r="W708" s="40"/>
      <c r="X708" s="40"/>
    </row>
    <row r="709" spans="1:24" ht="33">
      <c r="A709" s="40"/>
      <c r="B709" s="40"/>
      <c r="C709" s="40"/>
      <c r="D709" s="40"/>
      <c r="E709" s="40"/>
      <c r="F709" s="40"/>
      <c r="G709" s="40"/>
      <c r="H709" s="40"/>
      <c r="I709" s="57"/>
      <c r="J709" s="40"/>
      <c r="K709" s="40"/>
      <c r="L709" s="40"/>
      <c r="M709" s="40"/>
      <c r="N709" s="40"/>
      <c r="O709" s="40"/>
      <c r="P709" s="40"/>
      <c r="Q709" s="40"/>
      <c r="R709" s="40"/>
      <c r="S709" s="40"/>
      <c r="T709" s="40"/>
      <c r="U709" s="40"/>
      <c r="V709" s="40"/>
      <c r="W709" s="40"/>
      <c r="X709" s="40"/>
    </row>
    <row r="710" spans="1:24" ht="33">
      <c r="A710" s="40"/>
      <c r="B710" s="40"/>
      <c r="C710" s="40"/>
      <c r="D710" s="40"/>
      <c r="E710" s="40"/>
      <c r="F710" s="40"/>
      <c r="G710" s="40"/>
      <c r="H710" s="40"/>
      <c r="I710" s="57"/>
      <c r="J710" s="40"/>
      <c r="K710" s="40"/>
      <c r="L710" s="40"/>
      <c r="M710" s="40"/>
      <c r="N710" s="40"/>
      <c r="O710" s="40"/>
      <c r="P710" s="40"/>
      <c r="Q710" s="40"/>
      <c r="R710" s="40"/>
      <c r="S710" s="40"/>
      <c r="T710" s="40"/>
      <c r="U710" s="40"/>
      <c r="V710" s="40"/>
      <c r="W710" s="40"/>
      <c r="X710" s="40"/>
    </row>
    <row r="711" spans="1:24" ht="33">
      <c r="A711" s="40"/>
      <c r="B711" s="40"/>
      <c r="C711" s="40"/>
      <c r="D711" s="40"/>
      <c r="E711" s="40"/>
      <c r="F711" s="40"/>
      <c r="G711" s="40"/>
      <c r="H711" s="40"/>
      <c r="I711" s="57"/>
      <c r="J711" s="40"/>
      <c r="K711" s="40"/>
      <c r="L711" s="40"/>
      <c r="M711" s="40"/>
      <c r="N711" s="40"/>
      <c r="O711" s="40"/>
      <c r="P711" s="40"/>
      <c r="Q711" s="40"/>
      <c r="R711" s="40"/>
      <c r="S711" s="40"/>
      <c r="T711" s="40"/>
      <c r="U711" s="40"/>
      <c r="V711" s="40"/>
      <c r="W711" s="40"/>
      <c r="X711" s="40"/>
    </row>
    <row r="712" spans="1:24" ht="33">
      <c r="A712" s="40"/>
      <c r="B712" s="40"/>
      <c r="C712" s="40"/>
      <c r="D712" s="40"/>
      <c r="E712" s="40"/>
      <c r="F712" s="40"/>
      <c r="G712" s="40"/>
      <c r="H712" s="40"/>
      <c r="I712" s="57"/>
      <c r="J712" s="40"/>
      <c r="K712" s="40"/>
      <c r="L712" s="40"/>
      <c r="M712" s="40"/>
      <c r="N712" s="40"/>
      <c r="O712" s="40"/>
      <c r="P712" s="40"/>
      <c r="Q712" s="40"/>
      <c r="R712" s="40"/>
      <c r="S712" s="40"/>
      <c r="T712" s="40"/>
      <c r="U712" s="40"/>
      <c r="V712" s="40"/>
      <c r="W712" s="40"/>
      <c r="X712" s="40"/>
    </row>
    <row r="713" spans="1:24" ht="33">
      <c r="A713" s="40"/>
      <c r="B713" s="40"/>
      <c r="C713" s="40"/>
      <c r="D713" s="40"/>
      <c r="E713" s="40"/>
      <c r="F713" s="40"/>
      <c r="G713" s="40"/>
      <c r="H713" s="40"/>
      <c r="I713" s="57"/>
      <c r="J713" s="40"/>
      <c r="K713" s="40"/>
      <c r="L713" s="40"/>
      <c r="M713" s="40"/>
      <c r="N713" s="40"/>
      <c r="O713" s="40"/>
      <c r="P713" s="40"/>
      <c r="Q713" s="40"/>
      <c r="R713" s="40"/>
      <c r="S713" s="40"/>
      <c r="T713" s="40"/>
      <c r="U713" s="40"/>
      <c r="V713" s="40"/>
      <c r="W713" s="40"/>
      <c r="X713" s="40"/>
    </row>
    <row r="714" spans="1:24" ht="33">
      <c r="A714" s="40"/>
      <c r="B714" s="40"/>
      <c r="C714" s="40"/>
      <c r="D714" s="40"/>
      <c r="E714" s="40"/>
      <c r="F714" s="40"/>
      <c r="G714" s="40"/>
      <c r="H714" s="40"/>
      <c r="I714" s="57"/>
      <c r="J714" s="40"/>
      <c r="K714" s="40"/>
      <c r="L714" s="40"/>
      <c r="M714" s="40"/>
      <c r="N714" s="40"/>
      <c r="O714" s="40"/>
      <c r="P714" s="40"/>
      <c r="Q714" s="40"/>
      <c r="R714" s="40"/>
      <c r="S714" s="40"/>
      <c r="T714" s="40"/>
      <c r="U714" s="40"/>
      <c r="V714" s="40"/>
      <c r="W714" s="40"/>
      <c r="X714" s="40"/>
    </row>
    <row r="715" spans="1:24" ht="33">
      <c r="A715" s="40"/>
      <c r="B715" s="40"/>
      <c r="C715" s="40"/>
      <c r="D715" s="40"/>
      <c r="E715" s="40"/>
      <c r="F715" s="40"/>
      <c r="G715" s="40"/>
      <c r="H715" s="40"/>
      <c r="I715" s="57"/>
      <c r="J715" s="40"/>
      <c r="K715" s="40"/>
      <c r="L715" s="40"/>
      <c r="M715" s="40"/>
      <c r="N715" s="40"/>
      <c r="O715" s="40"/>
      <c r="P715" s="40"/>
      <c r="Q715" s="40"/>
      <c r="R715" s="40"/>
      <c r="S715" s="40"/>
      <c r="T715" s="40"/>
      <c r="U715" s="40"/>
      <c r="V715" s="40"/>
      <c r="W715" s="40"/>
      <c r="X715" s="40"/>
    </row>
    <row r="716" spans="1:24" ht="33">
      <c r="A716" s="40"/>
      <c r="B716" s="40"/>
      <c r="C716" s="40"/>
      <c r="D716" s="40"/>
      <c r="E716" s="40"/>
      <c r="F716" s="40"/>
      <c r="G716" s="40"/>
      <c r="H716" s="40"/>
      <c r="I716" s="57"/>
      <c r="J716" s="40"/>
      <c r="K716" s="40"/>
      <c r="L716" s="40"/>
      <c r="M716" s="40"/>
      <c r="N716" s="40"/>
      <c r="O716" s="40"/>
      <c r="P716" s="40"/>
      <c r="Q716" s="40"/>
      <c r="R716" s="40"/>
      <c r="S716" s="40"/>
      <c r="T716" s="40"/>
      <c r="U716" s="40"/>
      <c r="V716" s="40"/>
      <c r="W716" s="40"/>
      <c r="X716" s="40"/>
    </row>
    <row r="717" spans="1:24" ht="33">
      <c r="A717" s="40"/>
      <c r="B717" s="40"/>
      <c r="C717" s="40"/>
      <c r="D717" s="40"/>
      <c r="E717" s="40"/>
      <c r="F717" s="40"/>
      <c r="G717" s="40"/>
      <c r="H717" s="40"/>
      <c r="I717" s="57"/>
      <c r="J717" s="40"/>
      <c r="K717" s="40"/>
      <c r="L717" s="40"/>
      <c r="M717" s="40"/>
      <c r="N717" s="40"/>
      <c r="O717" s="40"/>
      <c r="P717" s="40"/>
      <c r="Q717" s="40"/>
      <c r="R717" s="40"/>
      <c r="S717" s="40"/>
      <c r="T717" s="40"/>
      <c r="U717" s="40"/>
      <c r="V717" s="40"/>
      <c r="W717" s="40"/>
      <c r="X717" s="40"/>
    </row>
    <row r="718" spans="1:24" ht="33">
      <c r="A718" s="40"/>
      <c r="B718" s="40"/>
      <c r="C718" s="40"/>
      <c r="D718" s="40"/>
      <c r="E718" s="40"/>
      <c r="F718" s="40"/>
      <c r="G718" s="40"/>
      <c r="H718" s="40"/>
      <c r="I718" s="57"/>
      <c r="J718" s="40"/>
      <c r="K718" s="40"/>
      <c r="L718" s="40"/>
      <c r="M718" s="40"/>
      <c r="N718" s="40"/>
      <c r="O718" s="40"/>
      <c r="P718" s="40"/>
      <c r="Q718" s="40"/>
      <c r="R718" s="40"/>
      <c r="S718" s="40"/>
      <c r="T718" s="40"/>
      <c r="U718" s="40"/>
      <c r="V718" s="40"/>
      <c r="W718" s="40"/>
      <c r="X718" s="40"/>
    </row>
    <row r="719" spans="1:24" ht="33">
      <c r="A719" s="40"/>
      <c r="B719" s="40"/>
      <c r="C719" s="40"/>
      <c r="D719" s="40"/>
      <c r="E719" s="40"/>
      <c r="F719" s="40"/>
      <c r="G719" s="40"/>
      <c r="H719" s="40"/>
      <c r="I719" s="57"/>
      <c r="J719" s="40"/>
      <c r="K719" s="40"/>
      <c r="L719" s="40"/>
      <c r="M719" s="40"/>
      <c r="N719" s="40"/>
      <c r="O719" s="40"/>
      <c r="P719" s="40"/>
      <c r="Q719" s="40"/>
      <c r="R719" s="40"/>
      <c r="S719" s="40"/>
      <c r="T719" s="40"/>
      <c r="U719" s="40"/>
      <c r="V719" s="40"/>
      <c r="W719" s="40"/>
      <c r="X719" s="40"/>
    </row>
    <row r="720" spans="1:24" ht="33">
      <c r="A720" s="40"/>
      <c r="B720" s="40"/>
      <c r="C720" s="40"/>
      <c r="D720" s="40"/>
      <c r="E720" s="40"/>
      <c r="F720" s="40"/>
      <c r="G720" s="40"/>
      <c r="H720" s="40"/>
      <c r="I720" s="57"/>
      <c r="J720" s="40"/>
      <c r="K720" s="40"/>
      <c r="L720" s="40"/>
      <c r="M720" s="40"/>
      <c r="N720" s="40"/>
      <c r="O720" s="40"/>
      <c r="P720" s="40"/>
      <c r="Q720" s="40"/>
      <c r="R720" s="40"/>
      <c r="S720" s="40"/>
      <c r="T720" s="40"/>
      <c r="U720" s="40"/>
      <c r="V720" s="40"/>
      <c r="W720" s="40"/>
      <c r="X720" s="40"/>
    </row>
    <row r="721" spans="1:24" ht="33">
      <c r="A721" s="40"/>
      <c r="B721" s="40"/>
      <c r="C721" s="40"/>
      <c r="D721" s="40"/>
      <c r="E721" s="40"/>
      <c r="F721" s="40"/>
      <c r="G721" s="40"/>
      <c r="H721" s="40"/>
      <c r="I721" s="57"/>
      <c r="J721" s="40"/>
      <c r="K721" s="40"/>
      <c r="L721" s="40"/>
      <c r="M721" s="40"/>
      <c r="N721" s="40"/>
      <c r="O721" s="40"/>
      <c r="P721" s="40"/>
      <c r="Q721" s="40"/>
      <c r="R721" s="40"/>
      <c r="S721" s="40"/>
      <c r="T721" s="40"/>
      <c r="U721" s="40"/>
      <c r="V721" s="40"/>
      <c r="W721" s="40"/>
      <c r="X721" s="40"/>
    </row>
    <row r="722" spans="1:24" ht="33">
      <c r="A722" s="40"/>
      <c r="B722" s="40"/>
      <c r="C722" s="40"/>
      <c r="D722" s="40"/>
      <c r="E722" s="40"/>
      <c r="F722" s="40"/>
      <c r="G722" s="40"/>
      <c r="H722" s="40"/>
      <c r="I722" s="57"/>
      <c r="J722" s="40"/>
      <c r="K722" s="40"/>
      <c r="L722" s="40"/>
      <c r="M722" s="40"/>
      <c r="N722" s="40"/>
      <c r="O722" s="40"/>
      <c r="P722" s="40"/>
      <c r="Q722" s="40"/>
      <c r="R722" s="40"/>
      <c r="S722" s="40"/>
      <c r="T722" s="40"/>
      <c r="U722" s="40"/>
      <c r="V722" s="40"/>
      <c r="W722" s="40"/>
      <c r="X722" s="40"/>
    </row>
    <row r="723" spans="1:24" ht="33">
      <c r="A723" s="40"/>
      <c r="B723" s="40"/>
      <c r="C723" s="40"/>
      <c r="D723" s="40"/>
      <c r="E723" s="40"/>
      <c r="F723" s="40"/>
      <c r="G723" s="40"/>
      <c r="H723" s="40"/>
      <c r="I723" s="57"/>
      <c r="J723" s="40"/>
      <c r="K723" s="40"/>
      <c r="L723" s="40"/>
      <c r="M723" s="40"/>
      <c r="N723" s="40"/>
      <c r="O723" s="40"/>
      <c r="P723" s="40"/>
      <c r="Q723" s="40"/>
      <c r="R723" s="40"/>
      <c r="S723" s="40"/>
      <c r="T723" s="40"/>
      <c r="U723" s="40"/>
      <c r="V723" s="40"/>
      <c r="W723" s="40"/>
      <c r="X723" s="40"/>
    </row>
    <row r="724" spans="1:24" ht="33">
      <c r="A724" s="40"/>
      <c r="B724" s="40"/>
      <c r="C724" s="40"/>
      <c r="D724" s="40"/>
      <c r="E724" s="40"/>
      <c r="F724" s="40"/>
      <c r="G724" s="40"/>
      <c r="H724" s="40"/>
      <c r="I724" s="57"/>
      <c r="J724" s="40"/>
      <c r="K724" s="40"/>
      <c r="L724" s="40"/>
      <c r="M724" s="40"/>
      <c r="N724" s="40"/>
      <c r="O724" s="40"/>
      <c r="P724" s="40"/>
      <c r="Q724" s="40"/>
      <c r="R724" s="40"/>
      <c r="S724" s="40"/>
      <c r="T724" s="40"/>
      <c r="U724" s="40"/>
      <c r="V724" s="40"/>
      <c r="W724" s="40"/>
      <c r="X724" s="40"/>
    </row>
    <row r="725" spans="1:24" ht="33">
      <c r="A725" s="40"/>
      <c r="B725" s="40"/>
      <c r="C725" s="40"/>
      <c r="D725" s="40"/>
      <c r="E725" s="40"/>
      <c r="F725" s="40"/>
      <c r="G725" s="40"/>
      <c r="H725" s="40"/>
      <c r="I725" s="57"/>
      <c r="J725" s="40"/>
      <c r="K725" s="40"/>
      <c r="L725" s="40"/>
      <c r="M725" s="40"/>
      <c r="N725" s="40"/>
      <c r="O725" s="40"/>
      <c r="P725" s="40"/>
      <c r="Q725" s="40"/>
      <c r="R725" s="40"/>
      <c r="S725" s="40"/>
      <c r="T725" s="40"/>
      <c r="U725" s="40"/>
      <c r="V725" s="40"/>
      <c r="W725" s="40"/>
      <c r="X725" s="40"/>
    </row>
    <row r="726" spans="1:24" ht="33">
      <c r="A726" s="40"/>
      <c r="B726" s="40"/>
      <c r="C726" s="40"/>
      <c r="D726" s="40"/>
      <c r="E726" s="40"/>
      <c r="F726" s="40"/>
      <c r="G726" s="40"/>
      <c r="H726" s="40"/>
      <c r="I726" s="57"/>
      <c r="J726" s="40"/>
      <c r="K726" s="40"/>
      <c r="L726" s="40"/>
      <c r="M726" s="40"/>
      <c r="N726" s="40"/>
      <c r="O726" s="40"/>
      <c r="P726" s="40"/>
      <c r="Q726" s="40"/>
      <c r="R726" s="40"/>
      <c r="S726" s="40"/>
      <c r="T726" s="40"/>
      <c r="U726" s="40"/>
      <c r="V726" s="40"/>
      <c r="W726" s="40"/>
      <c r="X726" s="40"/>
    </row>
    <row r="727" spans="1:24" ht="33">
      <c r="A727" s="40"/>
      <c r="B727" s="40"/>
      <c r="C727" s="40"/>
      <c r="D727" s="40"/>
      <c r="E727" s="40"/>
      <c r="F727" s="40"/>
      <c r="G727" s="40"/>
      <c r="H727" s="40"/>
      <c r="I727" s="57"/>
      <c r="J727" s="40"/>
      <c r="K727" s="40"/>
      <c r="L727" s="40"/>
      <c r="M727" s="40"/>
      <c r="N727" s="40"/>
      <c r="O727" s="40"/>
      <c r="P727" s="40"/>
      <c r="Q727" s="40"/>
      <c r="R727" s="40"/>
      <c r="S727" s="40"/>
      <c r="T727" s="40"/>
      <c r="U727" s="40"/>
      <c r="V727" s="40"/>
      <c r="W727" s="40"/>
      <c r="X727" s="40"/>
    </row>
    <row r="728" spans="1:24" ht="33">
      <c r="A728" s="40"/>
      <c r="B728" s="40"/>
      <c r="C728" s="40"/>
      <c r="D728" s="40"/>
      <c r="E728" s="40"/>
      <c r="F728" s="40"/>
      <c r="G728" s="40"/>
      <c r="H728" s="40"/>
      <c r="I728" s="57"/>
      <c r="J728" s="40"/>
      <c r="K728" s="40"/>
      <c r="L728" s="40"/>
      <c r="M728" s="40"/>
      <c r="N728" s="40"/>
      <c r="O728" s="40"/>
      <c r="P728" s="40"/>
      <c r="Q728" s="40"/>
      <c r="R728" s="40"/>
      <c r="S728" s="40"/>
      <c r="T728" s="40"/>
      <c r="U728" s="40"/>
      <c r="V728" s="40"/>
      <c r="W728" s="40"/>
      <c r="X728" s="40"/>
    </row>
    <row r="729" spans="1:24" ht="33">
      <c r="A729" s="40"/>
      <c r="B729" s="40"/>
      <c r="C729" s="40"/>
      <c r="D729" s="40"/>
      <c r="E729" s="40"/>
      <c r="F729" s="40"/>
      <c r="G729" s="40"/>
      <c r="H729" s="40"/>
      <c r="I729" s="57"/>
      <c r="J729" s="40"/>
      <c r="K729" s="40"/>
      <c r="L729" s="40"/>
      <c r="M729" s="40"/>
      <c r="N729" s="40"/>
      <c r="O729" s="40"/>
      <c r="P729" s="40"/>
      <c r="Q729" s="40"/>
      <c r="R729" s="40"/>
      <c r="S729" s="40"/>
      <c r="T729" s="40"/>
      <c r="U729" s="40"/>
      <c r="V729" s="40"/>
      <c r="W729" s="40"/>
      <c r="X729" s="40"/>
    </row>
    <row r="730" spans="1:24" ht="33">
      <c r="A730" s="40"/>
      <c r="B730" s="40"/>
      <c r="C730" s="40"/>
      <c r="D730" s="40"/>
      <c r="E730" s="40"/>
      <c r="F730" s="40"/>
      <c r="G730" s="40"/>
      <c r="H730" s="40"/>
      <c r="I730" s="57"/>
      <c r="J730" s="40"/>
      <c r="K730" s="40"/>
      <c r="L730" s="40"/>
      <c r="M730" s="40"/>
      <c r="N730" s="40"/>
      <c r="O730" s="40"/>
      <c r="P730" s="40"/>
      <c r="Q730" s="40"/>
      <c r="R730" s="40"/>
      <c r="S730" s="40"/>
      <c r="T730" s="40"/>
      <c r="U730" s="40"/>
      <c r="V730" s="40"/>
      <c r="W730" s="40"/>
      <c r="X730" s="40"/>
    </row>
    <row r="731" spans="1:24" ht="33">
      <c r="A731" s="40"/>
      <c r="B731" s="40"/>
      <c r="C731" s="40"/>
      <c r="D731" s="40"/>
      <c r="E731" s="40"/>
      <c r="F731" s="40"/>
      <c r="G731" s="40"/>
      <c r="H731" s="40"/>
      <c r="I731" s="57"/>
      <c r="J731" s="40"/>
      <c r="K731" s="40"/>
      <c r="L731" s="40"/>
      <c r="M731" s="40"/>
      <c r="N731" s="40"/>
      <c r="O731" s="40"/>
      <c r="P731" s="40"/>
      <c r="Q731" s="40"/>
      <c r="R731" s="40"/>
      <c r="S731" s="40"/>
      <c r="T731" s="40"/>
      <c r="U731" s="40"/>
      <c r="V731" s="40"/>
      <c r="W731" s="40"/>
      <c r="X731" s="40"/>
    </row>
    <row r="732" spans="1:24" ht="33">
      <c r="A732" s="40"/>
      <c r="B732" s="40"/>
      <c r="C732" s="40"/>
      <c r="D732" s="40"/>
      <c r="E732" s="40"/>
      <c r="F732" s="40"/>
      <c r="G732" s="40"/>
      <c r="H732" s="40"/>
      <c r="I732" s="57"/>
      <c r="J732" s="40"/>
      <c r="K732" s="40"/>
      <c r="L732" s="40"/>
      <c r="M732" s="40"/>
      <c r="N732" s="40"/>
      <c r="O732" s="40"/>
      <c r="P732" s="40"/>
      <c r="Q732" s="40"/>
      <c r="R732" s="40"/>
      <c r="S732" s="40"/>
      <c r="T732" s="40"/>
      <c r="U732" s="40"/>
      <c r="V732" s="40"/>
      <c r="W732" s="40"/>
      <c r="X732" s="40"/>
    </row>
    <row r="733" spans="1:24" ht="33">
      <c r="A733" s="40"/>
      <c r="B733" s="40"/>
      <c r="C733" s="40"/>
      <c r="D733" s="40"/>
      <c r="E733" s="40"/>
      <c r="F733" s="40"/>
      <c r="G733" s="40"/>
      <c r="H733" s="40"/>
      <c r="I733" s="57"/>
      <c r="J733" s="40"/>
      <c r="K733" s="40"/>
      <c r="L733" s="40"/>
      <c r="M733" s="40"/>
      <c r="N733" s="40"/>
      <c r="O733" s="40"/>
      <c r="P733" s="40"/>
      <c r="Q733" s="40"/>
      <c r="R733" s="40"/>
      <c r="S733" s="40"/>
      <c r="T733" s="40"/>
      <c r="U733" s="40"/>
      <c r="V733" s="40"/>
      <c r="W733" s="40"/>
      <c r="X733" s="40"/>
    </row>
    <row r="734" spans="1:24" ht="33">
      <c r="A734" s="40"/>
      <c r="B734" s="40"/>
      <c r="C734" s="40"/>
      <c r="D734" s="40"/>
      <c r="E734" s="40"/>
      <c r="F734" s="40"/>
      <c r="G734" s="40"/>
      <c r="H734" s="40"/>
      <c r="I734" s="57"/>
      <c r="J734" s="40"/>
      <c r="K734" s="40"/>
      <c r="L734" s="40"/>
      <c r="M734" s="40"/>
      <c r="N734" s="40"/>
      <c r="O734" s="40"/>
      <c r="P734" s="40"/>
      <c r="Q734" s="40"/>
      <c r="R734" s="40"/>
      <c r="S734" s="40"/>
      <c r="T734" s="40"/>
      <c r="U734" s="40"/>
      <c r="V734" s="40"/>
      <c r="W734" s="40"/>
      <c r="X734" s="40"/>
    </row>
    <row r="735" spans="1:24" ht="33">
      <c r="A735" s="40"/>
      <c r="B735" s="40"/>
      <c r="C735" s="40"/>
      <c r="D735" s="40"/>
      <c r="E735" s="40"/>
      <c r="F735" s="40"/>
      <c r="G735" s="40"/>
      <c r="H735" s="40"/>
      <c r="I735" s="57"/>
      <c r="J735" s="40"/>
      <c r="K735" s="40"/>
      <c r="L735" s="40"/>
      <c r="M735" s="40"/>
      <c r="N735" s="40"/>
      <c r="O735" s="40"/>
      <c r="P735" s="40"/>
      <c r="Q735" s="40"/>
      <c r="R735" s="40"/>
      <c r="S735" s="40"/>
      <c r="T735" s="40"/>
      <c r="U735" s="40"/>
      <c r="V735" s="40"/>
      <c r="W735" s="40"/>
      <c r="X735" s="40"/>
    </row>
    <row r="736" spans="1:24" ht="33">
      <c r="A736" s="40"/>
      <c r="B736" s="40"/>
      <c r="C736" s="40"/>
      <c r="D736" s="40"/>
      <c r="E736" s="40"/>
      <c r="F736" s="40"/>
      <c r="G736" s="40"/>
      <c r="H736" s="40"/>
      <c r="I736" s="57"/>
      <c r="J736" s="40"/>
      <c r="K736" s="40"/>
      <c r="L736" s="40"/>
      <c r="M736" s="40"/>
      <c r="N736" s="40"/>
      <c r="O736" s="40"/>
      <c r="P736" s="40"/>
      <c r="Q736" s="40"/>
      <c r="R736" s="40"/>
      <c r="S736" s="40"/>
      <c r="T736" s="40"/>
      <c r="U736" s="40"/>
      <c r="V736" s="40"/>
      <c r="W736" s="40"/>
      <c r="X736" s="40"/>
    </row>
    <row r="737" spans="1:24" ht="33">
      <c r="A737" s="40"/>
      <c r="B737" s="40"/>
      <c r="C737" s="40"/>
      <c r="D737" s="40"/>
      <c r="E737" s="40"/>
      <c r="F737" s="40"/>
      <c r="G737" s="40"/>
      <c r="H737" s="40"/>
      <c r="I737" s="57"/>
      <c r="J737" s="40"/>
      <c r="K737" s="40"/>
      <c r="L737" s="40"/>
      <c r="M737" s="40"/>
      <c r="N737" s="40"/>
      <c r="O737" s="40"/>
      <c r="P737" s="40"/>
      <c r="Q737" s="40"/>
      <c r="R737" s="40"/>
      <c r="S737" s="40"/>
      <c r="T737" s="40"/>
      <c r="U737" s="40"/>
      <c r="V737" s="40"/>
      <c r="W737" s="40"/>
      <c r="X737" s="40"/>
    </row>
    <row r="738" spans="1:24" ht="33">
      <c r="A738" s="40"/>
      <c r="B738" s="40"/>
      <c r="C738" s="40"/>
      <c r="D738" s="40"/>
      <c r="E738" s="40"/>
      <c r="F738" s="40"/>
      <c r="G738" s="40"/>
      <c r="H738" s="40"/>
      <c r="I738" s="57"/>
      <c r="J738" s="40"/>
      <c r="K738" s="40"/>
      <c r="L738" s="40"/>
      <c r="M738" s="40"/>
      <c r="N738" s="40"/>
      <c r="O738" s="40"/>
      <c r="P738" s="40"/>
      <c r="Q738" s="40"/>
      <c r="R738" s="40"/>
      <c r="S738" s="40"/>
      <c r="T738" s="40"/>
      <c r="U738" s="40"/>
      <c r="V738" s="40"/>
      <c r="W738" s="40"/>
      <c r="X738" s="40"/>
    </row>
    <row r="739" spans="1:24" ht="33">
      <c r="A739" s="40"/>
      <c r="B739" s="40"/>
      <c r="C739" s="40"/>
      <c r="D739" s="40"/>
      <c r="E739" s="40"/>
      <c r="F739" s="40"/>
      <c r="G739" s="40"/>
      <c r="H739" s="40"/>
      <c r="I739" s="57"/>
      <c r="J739" s="40"/>
      <c r="K739" s="40"/>
      <c r="L739" s="40"/>
      <c r="M739" s="40"/>
      <c r="N739" s="40"/>
      <c r="O739" s="40"/>
      <c r="P739" s="40"/>
      <c r="Q739" s="40"/>
      <c r="R739" s="40"/>
      <c r="S739" s="40"/>
      <c r="T739" s="40"/>
      <c r="U739" s="40"/>
      <c r="V739" s="40"/>
      <c r="W739" s="40"/>
      <c r="X739" s="40"/>
    </row>
    <row r="740" spans="1:24" ht="33">
      <c r="A740" s="40"/>
      <c r="B740" s="40"/>
      <c r="C740" s="40"/>
      <c r="D740" s="40"/>
      <c r="E740" s="40"/>
      <c r="F740" s="40"/>
      <c r="G740" s="40"/>
      <c r="H740" s="40"/>
      <c r="I740" s="57"/>
      <c r="J740" s="40"/>
      <c r="K740" s="40"/>
      <c r="L740" s="40"/>
      <c r="M740" s="40"/>
      <c r="N740" s="40"/>
      <c r="O740" s="40"/>
      <c r="P740" s="40"/>
      <c r="Q740" s="40"/>
      <c r="R740" s="40"/>
      <c r="S740" s="40"/>
      <c r="T740" s="40"/>
      <c r="U740" s="40"/>
      <c r="V740" s="40"/>
      <c r="W740" s="40"/>
      <c r="X740" s="40"/>
    </row>
    <row r="741" spans="1:24" ht="33">
      <c r="A741" s="40"/>
      <c r="B741" s="40"/>
      <c r="C741" s="40"/>
      <c r="D741" s="40"/>
      <c r="E741" s="40"/>
      <c r="F741" s="40"/>
      <c r="G741" s="40"/>
      <c r="H741" s="40"/>
      <c r="I741" s="57"/>
      <c r="J741" s="40"/>
      <c r="K741" s="40"/>
      <c r="L741" s="40"/>
      <c r="M741" s="40"/>
      <c r="N741" s="40"/>
      <c r="O741" s="40"/>
      <c r="P741" s="40"/>
      <c r="Q741" s="40"/>
      <c r="R741" s="40"/>
      <c r="S741" s="40"/>
      <c r="T741" s="40"/>
      <c r="U741" s="40"/>
      <c r="V741" s="40"/>
      <c r="W741" s="40"/>
      <c r="X741" s="40"/>
    </row>
    <row r="742" spans="1:24" ht="33">
      <c r="A742" s="40"/>
      <c r="B742" s="40"/>
      <c r="C742" s="40"/>
      <c r="D742" s="40"/>
      <c r="E742" s="40"/>
      <c r="F742" s="40"/>
      <c r="G742" s="40"/>
      <c r="H742" s="40"/>
      <c r="I742" s="57"/>
      <c r="J742" s="40"/>
      <c r="K742" s="40"/>
      <c r="L742" s="40"/>
      <c r="M742" s="40"/>
      <c r="N742" s="40"/>
      <c r="O742" s="40"/>
      <c r="P742" s="40"/>
      <c r="Q742" s="40"/>
      <c r="R742" s="40"/>
      <c r="S742" s="40"/>
      <c r="T742" s="40"/>
      <c r="U742" s="40"/>
      <c r="V742" s="40"/>
      <c r="W742" s="40"/>
      <c r="X742" s="40"/>
    </row>
    <row r="743" spans="1:24" ht="33">
      <c r="A743" s="40"/>
      <c r="B743" s="40"/>
      <c r="C743" s="40"/>
      <c r="D743" s="40"/>
      <c r="E743" s="40"/>
      <c r="F743" s="40"/>
      <c r="G743" s="40"/>
      <c r="H743" s="40"/>
      <c r="I743" s="57"/>
      <c r="J743" s="40"/>
      <c r="K743" s="40"/>
      <c r="L743" s="40"/>
      <c r="M743" s="40"/>
      <c r="N743" s="40"/>
      <c r="O743" s="40"/>
      <c r="P743" s="40"/>
      <c r="Q743" s="40"/>
      <c r="R743" s="40"/>
      <c r="S743" s="40"/>
      <c r="T743" s="40"/>
      <c r="U743" s="40"/>
      <c r="V743" s="40"/>
      <c r="W743" s="40"/>
      <c r="X743" s="40"/>
    </row>
    <row r="744" spans="1:24" ht="33">
      <c r="A744" s="40"/>
      <c r="B744" s="40"/>
      <c r="C744" s="40"/>
      <c r="D744" s="40"/>
      <c r="E744" s="40"/>
      <c r="F744" s="40"/>
      <c r="G744" s="40"/>
      <c r="H744" s="40"/>
      <c r="I744" s="57"/>
      <c r="J744" s="40"/>
      <c r="K744" s="40"/>
      <c r="L744" s="40"/>
      <c r="M744" s="40"/>
      <c r="N744" s="40"/>
      <c r="O744" s="40"/>
      <c r="P744" s="40"/>
      <c r="Q744" s="40"/>
      <c r="R744" s="40"/>
      <c r="S744" s="40"/>
      <c r="T744" s="40"/>
      <c r="U744" s="40"/>
      <c r="V744" s="40"/>
      <c r="W744" s="40"/>
      <c r="X744" s="40"/>
    </row>
    <row r="745" spans="1:24" ht="33">
      <c r="A745" s="40"/>
      <c r="B745" s="40"/>
      <c r="C745" s="40"/>
      <c r="D745" s="40"/>
      <c r="E745" s="40"/>
      <c r="F745" s="40"/>
      <c r="G745" s="40"/>
      <c r="H745" s="40"/>
      <c r="I745" s="57"/>
      <c r="J745" s="40"/>
      <c r="K745" s="40"/>
      <c r="L745" s="40"/>
      <c r="M745" s="40"/>
      <c r="N745" s="40"/>
      <c r="O745" s="40"/>
      <c r="P745" s="40"/>
      <c r="Q745" s="40"/>
      <c r="R745" s="40"/>
      <c r="S745" s="40"/>
      <c r="T745" s="40"/>
      <c r="U745" s="40"/>
      <c r="V745" s="40"/>
      <c r="W745" s="40"/>
      <c r="X745" s="40"/>
    </row>
    <row r="746" spans="1:24" ht="33">
      <c r="A746" s="40"/>
      <c r="B746" s="40"/>
      <c r="C746" s="40"/>
      <c r="D746" s="40"/>
      <c r="E746" s="40"/>
      <c r="F746" s="40"/>
      <c r="G746" s="40"/>
      <c r="H746" s="40"/>
      <c r="I746" s="57"/>
      <c r="J746" s="40"/>
      <c r="K746" s="40"/>
      <c r="L746" s="40"/>
      <c r="M746" s="40"/>
      <c r="N746" s="40"/>
      <c r="O746" s="40"/>
      <c r="P746" s="40"/>
      <c r="Q746" s="40"/>
      <c r="R746" s="40"/>
      <c r="S746" s="40"/>
      <c r="T746" s="40"/>
      <c r="U746" s="40"/>
      <c r="V746" s="40"/>
      <c r="W746" s="40"/>
      <c r="X746" s="40"/>
    </row>
    <row r="747" spans="1:24" ht="33">
      <c r="A747" s="40"/>
      <c r="B747" s="40"/>
      <c r="C747" s="40"/>
      <c r="D747" s="40"/>
      <c r="E747" s="40"/>
      <c r="F747" s="40"/>
      <c r="G747" s="40"/>
      <c r="H747" s="40"/>
      <c r="I747" s="57"/>
      <c r="J747" s="40"/>
      <c r="K747" s="40"/>
      <c r="L747" s="40"/>
      <c r="M747" s="40"/>
      <c r="N747" s="40"/>
      <c r="O747" s="40"/>
      <c r="P747" s="40"/>
      <c r="Q747" s="40"/>
      <c r="R747" s="40"/>
      <c r="S747" s="40"/>
      <c r="T747" s="40"/>
      <c r="U747" s="40"/>
      <c r="V747" s="40"/>
      <c r="W747" s="40"/>
      <c r="X747" s="40"/>
    </row>
    <row r="748" spans="1:24" ht="33">
      <c r="A748" s="40"/>
      <c r="B748" s="40"/>
      <c r="C748" s="40"/>
      <c r="D748" s="40"/>
      <c r="E748" s="40"/>
      <c r="F748" s="40"/>
      <c r="G748" s="40"/>
      <c r="H748" s="40"/>
      <c r="I748" s="57"/>
      <c r="J748" s="40"/>
      <c r="K748" s="40"/>
      <c r="L748" s="40"/>
      <c r="M748" s="40"/>
      <c r="N748" s="40"/>
      <c r="O748" s="40"/>
      <c r="P748" s="40"/>
      <c r="Q748" s="40"/>
      <c r="R748" s="40"/>
      <c r="S748" s="40"/>
      <c r="T748" s="40"/>
      <c r="U748" s="40"/>
      <c r="V748" s="40"/>
      <c r="W748" s="40"/>
      <c r="X748" s="40"/>
    </row>
    <row r="749" spans="1:24" ht="33">
      <c r="A749" s="40"/>
      <c r="B749" s="40"/>
      <c r="C749" s="40"/>
      <c r="D749" s="40"/>
      <c r="E749" s="40"/>
      <c r="F749" s="40"/>
      <c r="G749" s="40"/>
      <c r="H749" s="40"/>
      <c r="I749" s="57"/>
      <c r="J749" s="40"/>
      <c r="K749" s="40"/>
      <c r="L749" s="40"/>
      <c r="M749" s="40"/>
      <c r="N749" s="40"/>
      <c r="O749" s="40"/>
      <c r="P749" s="40"/>
      <c r="Q749" s="40"/>
      <c r="R749" s="40"/>
      <c r="S749" s="40"/>
      <c r="T749" s="40"/>
      <c r="U749" s="40"/>
      <c r="V749" s="40"/>
      <c r="W749" s="40"/>
      <c r="X749" s="40"/>
    </row>
    <row r="750" spans="1:24" ht="33">
      <c r="A750" s="40"/>
      <c r="B750" s="40"/>
      <c r="C750" s="40"/>
      <c r="D750" s="40"/>
      <c r="E750" s="40"/>
      <c r="F750" s="40"/>
      <c r="G750" s="40"/>
      <c r="H750" s="40"/>
      <c r="I750" s="57"/>
      <c r="J750" s="40"/>
      <c r="K750" s="40"/>
      <c r="L750" s="40"/>
      <c r="M750" s="40"/>
      <c r="N750" s="40"/>
      <c r="O750" s="40"/>
      <c r="P750" s="40"/>
      <c r="Q750" s="40"/>
      <c r="R750" s="40"/>
      <c r="S750" s="40"/>
      <c r="T750" s="40"/>
      <c r="U750" s="40"/>
      <c r="V750" s="40"/>
      <c r="W750" s="40"/>
      <c r="X750" s="40"/>
    </row>
    <row r="751" spans="1:24" ht="33">
      <c r="A751" s="40"/>
      <c r="B751" s="40"/>
      <c r="C751" s="40"/>
      <c r="D751" s="40"/>
      <c r="E751" s="40"/>
      <c r="F751" s="40"/>
      <c r="G751" s="40"/>
      <c r="H751" s="40"/>
      <c r="I751" s="57"/>
      <c r="J751" s="40"/>
      <c r="K751" s="40"/>
      <c r="L751" s="40"/>
      <c r="M751" s="40"/>
      <c r="N751" s="40"/>
      <c r="O751" s="40"/>
      <c r="P751" s="40"/>
      <c r="Q751" s="40"/>
      <c r="R751" s="40"/>
      <c r="S751" s="40"/>
      <c r="T751" s="40"/>
      <c r="U751" s="40"/>
      <c r="V751" s="40"/>
      <c r="W751" s="40"/>
      <c r="X751" s="40"/>
    </row>
    <row r="752" spans="1:24" ht="33">
      <c r="A752" s="40"/>
      <c r="B752" s="40"/>
      <c r="C752" s="40"/>
      <c r="D752" s="40"/>
      <c r="E752" s="40"/>
      <c r="F752" s="40"/>
      <c r="G752" s="40"/>
      <c r="H752" s="40"/>
      <c r="I752" s="57"/>
      <c r="J752" s="40"/>
      <c r="K752" s="40"/>
      <c r="L752" s="40"/>
      <c r="M752" s="40"/>
      <c r="N752" s="40"/>
      <c r="O752" s="40"/>
      <c r="P752" s="40"/>
      <c r="Q752" s="40"/>
      <c r="R752" s="40"/>
      <c r="S752" s="40"/>
      <c r="T752" s="40"/>
      <c r="U752" s="40"/>
      <c r="V752" s="40"/>
      <c r="W752" s="40"/>
      <c r="X752" s="40"/>
    </row>
    <row r="753" spans="1:24" ht="33">
      <c r="A753" s="40"/>
      <c r="B753" s="40"/>
      <c r="C753" s="40"/>
      <c r="D753" s="40"/>
      <c r="E753" s="40"/>
      <c r="F753" s="40"/>
      <c r="G753" s="40"/>
      <c r="H753" s="40"/>
      <c r="I753" s="57"/>
      <c r="J753" s="40"/>
      <c r="K753" s="40"/>
      <c r="L753" s="40"/>
      <c r="M753" s="40"/>
      <c r="N753" s="40"/>
      <c r="O753" s="40"/>
      <c r="P753" s="40"/>
      <c r="Q753" s="40"/>
      <c r="R753" s="40"/>
      <c r="S753" s="40"/>
      <c r="T753" s="40"/>
      <c r="U753" s="40"/>
      <c r="V753" s="40"/>
      <c r="W753" s="40"/>
      <c r="X753" s="40"/>
    </row>
    <row r="754" spans="1:24" ht="33">
      <c r="A754" s="40"/>
      <c r="B754" s="40"/>
      <c r="C754" s="40"/>
      <c r="D754" s="40"/>
      <c r="E754" s="40"/>
      <c r="F754" s="40"/>
      <c r="G754" s="40"/>
      <c r="H754" s="40"/>
      <c r="I754" s="57"/>
      <c r="J754" s="40"/>
      <c r="K754" s="40"/>
      <c r="L754" s="40"/>
      <c r="M754" s="40"/>
      <c r="N754" s="40"/>
      <c r="O754" s="40"/>
      <c r="P754" s="40"/>
      <c r="Q754" s="40"/>
      <c r="R754" s="40"/>
      <c r="S754" s="40"/>
      <c r="T754" s="40"/>
      <c r="U754" s="40"/>
      <c r="V754" s="40"/>
      <c r="W754" s="40"/>
      <c r="X754" s="40"/>
    </row>
    <row r="755" spans="1:24" ht="33">
      <c r="A755" s="40"/>
      <c r="B755" s="40"/>
      <c r="C755" s="40"/>
      <c r="D755" s="40"/>
      <c r="E755" s="40"/>
      <c r="F755" s="40"/>
      <c r="G755" s="40"/>
      <c r="H755" s="40"/>
      <c r="I755" s="57"/>
      <c r="J755" s="40"/>
      <c r="K755" s="40"/>
      <c r="L755" s="40"/>
      <c r="M755" s="40"/>
      <c r="N755" s="40"/>
      <c r="O755" s="40"/>
      <c r="P755" s="40"/>
      <c r="Q755" s="40"/>
      <c r="R755" s="40"/>
      <c r="S755" s="40"/>
      <c r="T755" s="40"/>
      <c r="U755" s="40"/>
      <c r="V755" s="40"/>
      <c r="W755" s="40"/>
      <c r="X755" s="40"/>
    </row>
    <row r="756" spans="1:24" ht="33">
      <c r="A756" s="40"/>
      <c r="B756" s="40"/>
      <c r="C756" s="40"/>
      <c r="D756" s="40"/>
      <c r="E756" s="40"/>
      <c r="F756" s="40"/>
      <c r="G756" s="40"/>
      <c r="H756" s="40"/>
      <c r="I756" s="57"/>
      <c r="J756" s="40"/>
      <c r="K756" s="40"/>
      <c r="L756" s="40"/>
      <c r="M756" s="40"/>
      <c r="N756" s="40"/>
      <c r="O756" s="40"/>
      <c r="P756" s="40"/>
      <c r="Q756" s="40"/>
      <c r="R756" s="40"/>
      <c r="S756" s="40"/>
      <c r="T756" s="40"/>
      <c r="U756" s="40"/>
      <c r="V756" s="40"/>
      <c r="W756" s="40"/>
      <c r="X756" s="40"/>
    </row>
    <row r="757" spans="1:24" ht="33">
      <c r="A757" s="40"/>
      <c r="B757" s="40"/>
      <c r="C757" s="40"/>
      <c r="D757" s="40"/>
      <c r="E757" s="40"/>
      <c r="F757" s="40"/>
      <c r="G757" s="40"/>
      <c r="H757" s="40"/>
      <c r="I757" s="57"/>
      <c r="J757" s="40"/>
      <c r="K757" s="40"/>
      <c r="L757" s="40"/>
      <c r="M757" s="40"/>
      <c r="N757" s="40"/>
      <c r="O757" s="40"/>
      <c r="P757" s="40"/>
      <c r="Q757" s="40"/>
      <c r="R757" s="40"/>
      <c r="S757" s="40"/>
      <c r="T757" s="40"/>
      <c r="U757" s="40"/>
      <c r="V757" s="40"/>
      <c r="W757" s="40"/>
      <c r="X757" s="40"/>
    </row>
    <row r="758" spans="1:24" ht="33">
      <c r="A758" s="40"/>
      <c r="B758" s="40"/>
      <c r="C758" s="40"/>
      <c r="D758" s="40"/>
      <c r="E758" s="40"/>
      <c r="F758" s="40"/>
      <c r="G758" s="40"/>
      <c r="H758" s="40"/>
      <c r="I758" s="57"/>
      <c r="J758" s="40"/>
      <c r="K758" s="40"/>
      <c r="L758" s="40"/>
      <c r="M758" s="40"/>
      <c r="N758" s="40"/>
      <c r="O758" s="40"/>
      <c r="P758" s="40"/>
      <c r="Q758" s="40"/>
      <c r="R758" s="40"/>
      <c r="S758" s="40"/>
      <c r="T758" s="40"/>
      <c r="U758" s="40"/>
      <c r="V758" s="40"/>
      <c r="W758" s="40"/>
      <c r="X758" s="40"/>
    </row>
    <row r="759" spans="1:24" ht="33">
      <c r="A759" s="40"/>
      <c r="B759" s="40"/>
      <c r="C759" s="40"/>
      <c r="D759" s="40"/>
      <c r="E759" s="40"/>
      <c r="F759" s="40"/>
      <c r="G759" s="40"/>
      <c r="H759" s="40"/>
      <c r="I759" s="57"/>
      <c r="J759" s="40"/>
      <c r="K759" s="40"/>
      <c r="L759" s="40"/>
      <c r="M759" s="40"/>
      <c r="N759" s="40"/>
      <c r="O759" s="40"/>
      <c r="P759" s="40"/>
      <c r="Q759" s="40"/>
      <c r="R759" s="40"/>
      <c r="S759" s="40"/>
      <c r="T759" s="40"/>
      <c r="U759" s="40"/>
      <c r="V759" s="40"/>
      <c r="W759" s="40"/>
      <c r="X759" s="40"/>
    </row>
    <row r="760" spans="1:24" ht="33">
      <c r="A760" s="40"/>
      <c r="B760" s="40"/>
      <c r="C760" s="40"/>
      <c r="D760" s="40"/>
      <c r="E760" s="40"/>
      <c r="F760" s="40"/>
      <c r="G760" s="40"/>
      <c r="H760" s="40"/>
      <c r="I760" s="57"/>
      <c r="J760" s="40"/>
      <c r="K760" s="40"/>
      <c r="L760" s="40"/>
      <c r="M760" s="40"/>
      <c r="N760" s="40"/>
      <c r="O760" s="40"/>
      <c r="P760" s="40"/>
      <c r="Q760" s="40"/>
      <c r="R760" s="40"/>
      <c r="S760" s="40"/>
      <c r="T760" s="40"/>
      <c r="U760" s="40"/>
      <c r="V760" s="40"/>
      <c r="W760" s="40"/>
      <c r="X760" s="40"/>
    </row>
    <row r="761" spans="1:24" ht="33">
      <c r="A761" s="40"/>
      <c r="B761" s="40"/>
      <c r="C761" s="40"/>
      <c r="D761" s="40"/>
      <c r="E761" s="40"/>
      <c r="F761" s="40"/>
      <c r="G761" s="40"/>
      <c r="H761" s="40"/>
      <c r="I761" s="57"/>
      <c r="J761" s="40"/>
      <c r="K761" s="40"/>
      <c r="L761" s="40"/>
      <c r="M761" s="40"/>
      <c r="N761" s="40"/>
      <c r="O761" s="40"/>
      <c r="P761" s="40"/>
      <c r="Q761" s="40"/>
      <c r="R761" s="40"/>
      <c r="S761" s="40"/>
      <c r="T761" s="40"/>
      <c r="U761" s="40"/>
      <c r="V761" s="40"/>
      <c r="W761" s="40"/>
      <c r="X761" s="40"/>
    </row>
    <row r="762" spans="1:24" ht="33">
      <c r="A762" s="40"/>
      <c r="B762" s="40"/>
      <c r="C762" s="40"/>
      <c r="D762" s="40"/>
      <c r="E762" s="40"/>
      <c r="F762" s="40"/>
      <c r="G762" s="40"/>
      <c r="H762" s="40"/>
      <c r="I762" s="57"/>
      <c r="J762" s="40"/>
      <c r="K762" s="40"/>
      <c r="L762" s="40"/>
      <c r="M762" s="40"/>
      <c r="N762" s="40"/>
      <c r="O762" s="40"/>
      <c r="P762" s="40"/>
      <c r="Q762" s="40"/>
      <c r="R762" s="40"/>
      <c r="S762" s="40"/>
      <c r="T762" s="40"/>
      <c r="U762" s="40"/>
      <c r="V762" s="40"/>
      <c r="W762" s="40"/>
      <c r="X762" s="40"/>
    </row>
    <row r="763" spans="1:24" ht="33">
      <c r="A763" s="40"/>
      <c r="B763" s="40"/>
      <c r="C763" s="40"/>
      <c r="D763" s="40"/>
      <c r="E763" s="40"/>
      <c r="F763" s="40"/>
      <c r="G763" s="40"/>
      <c r="H763" s="40"/>
      <c r="I763" s="57"/>
      <c r="J763" s="40"/>
      <c r="K763" s="40"/>
      <c r="L763" s="40"/>
      <c r="M763" s="40"/>
      <c r="N763" s="40"/>
      <c r="O763" s="40"/>
      <c r="P763" s="40"/>
      <c r="Q763" s="40"/>
      <c r="R763" s="40"/>
      <c r="S763" s="40"/>
      <c r="T763" s="40"/>
      <c r="U763" s="40"/>
      <c r="V763" s="40"/>
      <c r="W763" s="40"/>
      <c r="X763" s="40"/>
    </row>
    <row r="764" spans="1:24" ht="33">
      <c r="A764" s="40"/>
      <c r="B764" s="40"/>
      <c r="C764" s="40"/>
      <c r="D764" s="40"/>
      <c r="E764" s="40"/>
      <c r="F764" s="40"/>
      <c r="G764" s="40"/>
      <c r="H764" s="40"/>
      <c r="I764" s="57"/>
      <c r="J764" s="40"/>
      <c r="K764" s="40"/>
      <c r="L764" s="40"/>
      <c r="M764" s="40"/>
      <c r="N764" s="40"/>
      <c r="O764" s="40"/>
      <c r="P764" s="40"/>
      <c r="Q764" s="40"/>
      <c r="R764" s="40"/>
      <c r="S764" s="40"/>
      <c r="T764" s="40"/>
      <c r="U764" s="40"/>
      <c r="V764" s="40"/>
      <c r="W764" s="40"/>
      <c r="X764" s="40"/>
    </row>
    <row r="765" spans="1:24" ht="33">
      <c r="A765" s="40"/>
      <c r="B765" s="40"/>
      <c r="C765" s="40"/>
      <c r="D765" s="40"/>
      <c r="E765" s="40"/>
      <c r="F765" s="40"/>
      <c r="G765" s="40"/>
      <c r="H765" s="40"/>
      <c r="I765" s="57"/>
      <c r="J765" s="40"/>
      <c r="K765" s="40"/>
      <c r="L765" s="40"/>
      <c r="M765" s="40"/>
      <c r="N765" s="40"/>
      <c r="O765" s="40"/>
      <c r="P765" s="40"/>
      <c r="Q765" s="40"/>
      <c r="R765" s="40"/>
      <c r="S765" s="40"/>
      <c r="T765" s="40"/>
      <c r="U765" s="40"/>
      <c r="V765" s="40"/>
      <c r="W765" s="40"/>
      <c r="X765" s="40"/>
    </row>
    <row r="766" spans="1:24" ht="33">
      <c r="A766" s="40"/>
      <c r="B766" s="40"/>
      <c r="C766" s="40"/>
      <c r="D766" s="40"/>
      <c r="E766" s="40"/>
      <c r="F766" s="40"/>
      <c r="G766" s="40"/>
      <c r="H766" s="40"/>
      <c r="I766" s="57"/>
      <c r="J766" s="40"/>
      <c r="K766" s="40"/>
      <c r="L766" s="40"/>
      <c r="M766" s="40"/>
      <c r="N766" s="40"/>
      <c r="O766" s="40"/>
      <c r="P766" s="40"/>
      <c r="Q766" s="40"/>
      <c r="R766" s="40"/>
      <c r="S766" s="40"/>
      <c r="T766" s="40"/>
      <c r="U766" s="40"/>
      <c r="V766" s="40"/>
      <c r="W766" s="40"/>
      <c r="X766" s="40"/>
    </row>
    <row r="767" spans="1:24" ht="33">
      <c r="A767" s="40"/>
      <c r="B767" s="40"/>
      <c r="C767" s="40"/>
      <c r="D767" s="40"/>
      <c r="E767" s="40"/>
      <c r="F767" s="40"/>
      <c r="G767" s="40"/>
      <c r="H767" s="40"/>
      <c r="I767" s="57"/>
      <c r="J767" s="40"/>
      <c r="K767" s="40"/>
      <c r="L767" s="40"/>
      <c r="M767" s="40"/>
      <c r="N767" s="40"/>
      <c r="O767" s="40"/>
      <c r="P767" s="40"/>
      <c r="Q767" s="40"/>
      <c r="R767" s="40"/>
      <c r="S767" s="40"/>
      <c r="T767" s="40"/>
      <c r="U767" s="40"/>
      <c r="V767" s="40"/>
      <c r="W767" s="40"/>
      <c r="X767" s="40"/>
    </row>
    <row r="768" spans="1:24" ht="33">
      <c r="A768" s="40"/>
      <c r="B768" s="40"/>
      <c r="C768" s="40"/>
      <c r="D768" s="40"/>
      <c r="E768" s="40"/>
      <c r="F768" s="40"/>
      <c r="G768" s="40"/>
      <c r="H768" s="40"/>
      <c r="I768" s="57"/>
      <c r="J768" s="40"/>
      <c r="K768" s="40"/>
      <c r="L768" s="40"/>
      <c r="M768" s="40"/>
      <c r="N768" s="40"/>
      <c r="O768" s="40"/>
      <c r="P768" s="40"/>
      <c r="Q768" s="40"/>
      <c r="R768" s="40"/>
      <c r="S768" s="40"/>
      <c r="T768" s="40"/>
      <c r="U768" s="40"/>
      <c r="V768" s="40"/>
      <c r="W768" s="40"/>
      <c r="X768" s="40"/>
    </row>
    <row r="769" spans="1:24" ht="33">
      <c r="A769" s="40"/>
      <c r="B769" s="40"/>
      <c r="C769" s="40"/>
      <c r="D769" s="40"/>
      <c r="E769" s="40"/>
      <c r="F769" s="40"/>
      <c r="G769" s="40"/>
      <c r="H769" s="40"/>
      <c r="I769" s="57"/>
      <c r="J769" s="40"/>
      <c r="K769" s="40"/>
      <c r="L769" s="40"/>
      <c r="M769" s="40"/>
      <c r="N769" s="40"/>
      <c r="O769" s="40"/>
      <c r="P769" s="40"/>
      <c r="Q769" s="40"/>
      <c r="R769" s="40"/>
      <c r="S769" s="40"/>
      <c r="T769" s="40"/>
      <c r="U769" s="40"/>
      <c r="V769" s="40"/>
      <c r="W769" s="40"/>
      <c r="X769" s="40"/>
    </row>
    <row r="770" spans="1:24" ht="33">
      <c r="A770" s="40"/>
      <c r="B770" s="40"/>
      <c r="C770" s="40"/>
      <c r="D770" s="40"/>
      <c r="E770" s="40"/>
      <c r="F770" s="40"/>
      <c r="G770" s="40"/>
      <c r="H770" s="40"/>
      <c r="I770" s="57"/>
      <c r="J770" s="40"/>
      <c r="K770" s="40"/>
      <c r="L770" s="40"/>
      <c r="M770" s="40"/>
      <c r="N770" s="40"/>
      <c r="O770" s="40"/>
      <c r="P770" s="40"/>
      <c r="Q770" s="40"/>
      <c r="R770" s="40"/>
      <c r="S770" s="40"/>
      <c r="T770" s="40"/>
      <c r="U770" s="40"/>
      <c r="V770" s="40"/>
      <c r="W770" s="40"/>
      <c r="X770" s="40"/>
    </row>
    <row r="771" spans="1:24" ht="33">
      <c r="A771" s="40"/>
      <c r="B771" s="40"/>
      <c r="C771" s="40"/>
      <c r="D771" s="40"/>
      <c r="E771" s="40"/>
      <c r="F771" s="40"/>
      <c r="G771" s="40"/>
      <c r="H771" s="40"/>
      <c r="I771" s="57"/>
      <c r="J771" s="40"/>
      <c r="K771" s="40"/>
      <c r="L771" s="40"/>
      <c r="M771" s="40"/>
      <c r="N771" s="40"/>
      <c r="O771" s="40"/>
      <c r="P771" s="40"/>
      <c r="Q771" s="40"/>
      <c r="R771" s="40"/>
      <c r="S771" s="40"/>
      <c r="T771" s="40"/>
      <c r="U771" s="40"/>
      <c r="V771" s="40"/>
      <c r="W771" s="40"/>
      <c r="X771" s="40"/>
    </row>
    <row r="772" spans="1:24" ht="33">
      <c r="A772" s="40"/>
      <c r="B772" s="40"/>
      <c r="C772" s="40"/>
      <c r="D772" s="40"/>
      <c r="E772" s="40"/>
      <c r="F772" s="40"/>
      <c r="G772" s="40"/>
      <c r="H772" s="40"/>
      <c r="I772" s="57"/>
      <c r="J772" s="40"/>
      <c r="K772" s="40"/>
      <c r="L772" s="40"/>
      <c r="M772" s="40"/>
      <c r="N772" s="40"/>
      <c r="O772" s="40"/>
      <c r="P772" s="40"/>
      <c r="Q772" s="40"/>
      <c r="R772" s="40"/>
      <c r="S772" s="40"/>
      <c r="T772" s="40"/>
      <c r="U772" s="40"/>
      <c r="V772" s="40"/>
      <c r="W772" s="40"/>
      <c r="X772" s="40"/>
    </row>
    <row r="773" spans="1:24" ht="33">
      <c r="A773" s="40"/>
      <c r="B773" s="40"/>
      <c r="C773" s="40"/>
      <c r="D773" s="40"/>
      <c r="E773" s="40"/>
      <c r="F773" s="40"/>
      <c r="G773" s="40"/>
      <c r="H773" s="40"/>
      <c r="I773" s="57"/>
      <c r="J773" s="40"/>
      <c r="K773" s="40"/>
      <c r="L773" s="40"/>
      <c r="M773" s="40"/>
      <c r="N773" s="40"/>
      <c r="O773" s="40"/>
      <c r="P773" s="40"/>
      <c r="Q773" s="40"/>
      <c r="R773" s="40"/>
      <c r="S773" s="40"/>
      <c r="T773" s="40"/>
      <c r="U773" s="40"/>
      <c r="V773" s="40"/>
      <c r="W773" s="40"/>
      <c r="X773" s="40"/>
    </row>
    <row r="774" spans="1:24" ht="33">
      <c r="A774" s="40"/>
      <c r="B774" s="40"/>
      <c r="C774" s="40"/>
      <c r="D774" s="40"/>
      <c r="E774" s="40"/>
      <c r="F774" s="40"/>
      <c r="G774" s="40"/>
      <c r="H774" s="40"/>
      <c r="I774" s="57"/>
      <c r="J774" s="40"/>
      <c r="K774" s="40"/>
      <c r="L774" s="40"/>
      <c r="M774" s="40"/>
      <c r="N774" s="40"/>
      <c r="O774" s="40"/>
      <c r="P774" s="40"/>
      <c r="Q774" s="40"/>
      <c r="R774" s="40"/>
      <c r="S774" s="40"/>
      <c r="T774" s="40"/>
      <c r="U774" s="40"/>
      <c r="V774" s="40"/>
      <c r="W774" s="40"/>
      <c r="X774" s="40"/>
    </row>
    <row r="775" spans="1:24" ht="33">
      <c r="A775" s="40"/>
      <c r="B775" s="40"/>
      <c r="C775" s="40"/>
      <c r="D775" s="40"/>
      <c r="E775" s="40"/>
      <c r="F775" s="40"/>
      <c r="G775" s="40"/>
      <c r="H775" s="40"/>
      <c r="I775" s="57"/>
      <c r="J775" s="40"/>
      <c r="K775" s="40"/>
      <c r="L775" s="40"/>
      <c r="M775" s="40"/>
      <c r="N775" s="40"/>
      <c r="O775" s="40"/>
      <c r="P775" s="40"/>
      <c r="Q775" s="40"/>
      <c r="R775" s="40"/>
      <c r="S775" s="40"/>
      <c r="T775" s="40"/>
      <c r="U775" s="40"/>
      <c r="V775" s="40"/>
      <c r="W775" s="40"/>
      <c r="X775" s="40"/>
    </row>
    <row r="776" spans="1:24" ht="33">
      <c r="A776" s="40"/>
      <c r="B776" s="40"/>
      <c r="C776" s="40"/>
      <c r="D776" s="40"/>
      <c r="E776" s="40"/>
      <c r="F776" s="40"/>
      <c r="G776" s="40"/>
      <c r="H776" s="40"/>
      <c r="I776" s="57"/>
      <c r="J776" s="40"/>
      <c r="K776" s="40"/>
      <c r="L776" s="40"/>
      <c r="M776" s="40"/>
      <c r="N776" s="40"/>
      <c r="O776" s="40"/>
      <c r="P776" s="40"/>
      <c r="Q776" s="40"/>
      <c r="R776" s="40"/>
      <c r="S776" s="40"/>
      <c r="T776" s="40"/>
      <c r="U776" s="40"/>
      <c r="V776" s="40"/>
      <c r="W776" s="40"/>
      <c r="X776" s="40"/>
    </row>
    <row r="777" spans="1:24" ht="33">
      <c r="A777" s="40"/>
      <c r="B777" s="40"/>
      <c r="C777" s="40"/>
      <c r="D777" s="40"/>
      <c r="E777" s="40"/>
      <c r="F777" s="40"/>
      <c r="G777" s="40"/>
      <c r="H777" s="40"/>
      <c r="I777" s="57"/>
      <c r="J777" s="40"/>
      <c r="K777" s="40"/>
      <c r="L777" s="40"/>
      <c r="M777" s="40"/>
      <c r="N777" s="40"/>
      <c r="O777" s="40"/>
      <c r="P777" s="40"/>
      <c r="Q777" s="40"/>
      <c r="R777" s="40"/>
      <c r="S777" s="40"/>
      <c r="T777" s="40"/>
      <c r="U777" s="40"/>
      <c r="V777" s="40"/>
      <c r="W777" s="40"/>
      <c r="X777" s="40"/>
    </row>
    <row r="778" spans="1:24" ht="33">
      <c r="A778" s="40"/>
      <c r="B778" s="40"/>
      <c r="C778" s="40"/>
      <c r="D778" s="40"/>
      <c r="E778" s="40"/>
      <c r="F778" s="40"/>
      <c r="G778" s="40"/>
      <c r="H778" s="40"/>
      <c r="I778" s="57"/>
      <c r="J778" s="40"/>
      <c r="K778" s="40"/>
      <c r="L778" s="40"/>
      <c r="M778" s="40"/>
      <c r="N778" s="40"/>
      <c r="O778" s="40"/>
      <c r="P778" s="40"/>
      <c r="Q778" s="40"/>
      <c r="R778" s="40"/>
      <c r="S778" s="40"/>
      <c r="T778" s="40"/>
      <c r="U778" s="40"/>
      <c r="V778" s="40"/>
      <c r="W778" s="40"/>
      <c r="X778" s="40"/>
    </row>
    <row r="779" spans="1:24" ht="33">
      <c r="A779" s="40"/>
      <c r="B779" s="40"/>
      <c r="C779" s="40"/>
      <c r="D779" s="40"/>
      <c r="E779" s="40"/>
      <c r="F779" s="40"/>
      <c r="G779" s="40"/>
      <c r="H779" s="40"/>
      <c r="I779" s="57"/>
      <c r="J779" s="40"/>
      <c r="K779" s="40"/>
      <c r="L779" s="40"/>
      <c r="M779" s="40"/>
      <c r="N779" s="40"/>
      <c r="O779" s="40"/>
      <c r="P779" s="40"/>
      <c r="Q779" s="40"/>
      <c r="R779" s="40"/>
      <c r="S779" s="40"/>
      <c r="T779" s="40"/>
      <c r="U779" s="40"/>
      <c r="V779" s="40"/>
      <c r="W779" s="40"/>
      <c r="X779" s="40"/>
    </row>
    <row r="780" spans="1:24" ht="33">
      <c r="A780" s="40"/>
      <c r="B780" s="40"/>
      <c r="C780" s="40"/>
      <c r="D780" s="40"/>
      <c r="E780" s="40"/>
      <c r="F780" s="40"/>
      <c r="G780" s="40"/>
      <c r="H780" s="40"/>
      <c r="I780" s="57"/>
      <c r="J780" s="40"/>
      <c r="K780" s="40"/>
      <c r="L780" s="40"/>
      <c r="M780" s="40"/>
      <c r="N780" s="40"/>
      <c r="O780" s="40"/>
      <c r="P780" s="40"/>
      <c r="Q780" s="40"/>
      <c r="R780" s="40"/>
      <c r="S780" s="40"/>
      <c r="T780" s="40"/>
      <c r="U780" s="40"/>
      <c r="V780" s="40"/>
      <c r="W780" s="40"/>
      <c r="X780" s="40"/>
    </row>
    <row r="781" spans="1:24" ht="33">
      <c r="A781" s="40"/>
      <c r="B781" s="40"/>
      <c r="C781" s="40"/>
      <c r="D781" s="40"/>
      <c r="E781" s="40"/>
      <c r="F781" s="40"/>
      <c r="G781" s="40"/>
      <c r="H781" s="40"/>
      <c r="I781" s="57"/>
      <c r="J781" s="40"/>
      <c r="K781" s="40"/>
      <c r="L781" s="40"/>
      <c r="M781" s="40"/>
      <c r="N781" s="40"/>
      <c r="O781" s="40"/>
      <c r="P781" s="40"/>
      <c r="Q781" s="40"/>
      <c r="R781" s="40"/>
      <c r="S781" s="40"/>
      <c r="T781" s="40"/>
      <c r="U781" s="40"/>
      <c r="V781" s="40"/>
      <c r="W781" s="40"/>
      <c r="X781" s="40"/>
    </row>
    <row r="782" spans="1:24" ht="33">
      <c r="A782" s="40"/>
      <c r="B782" s="40"/>
      <c r="C782" s="40"/>
      <c r="D782" s="40"/>
      <c r="E782" s="40"/>
      <c r="F782" s="40"/>
      <c r="G782" s="40"/>
      <c r="H782" s="40"/>
      <c r="I782" s="57"/>
      <c r="J782" s="40"/>
      <c r="K782" s="40"/>
      <c r="L782" s="40"/>
      <c r="M782" s="40"/>
      <c r="N782" s="40"/>
      <c r="O782" s="40"/>
      <c r="P782" s="40"/>
      <c r="Q782" s="40"/>
      <c r="R782" s="40"/>
      <c r="S782" s="40"/>
      <c r="T782" s="40"/>
      <c r="U782" s="40"/>
      <c r="V782" s="40"/>
      <c r="W782" s="40"/>
      <c r="X782" s="40"/>
    </row>
    <row r="783" spans="1:24" ht="33">
      <c r="A783" s="40"/>
      <c r="B783" s="40"/>
      <c r="C783" s="40"/>
      <c r="D783" s="40"/>
      <c r="E783" s="40"/>
      <c r="F783" s="40"/>
      <c r="G783" s="40"/>
      <c r="H783" s="40"/>
      <c r="I783" s="57"/>
      <c r="J783" s="40"/>
      <c r="K783" s="40"/>
      <c r="L783" s="40"/>
      <c r="M783" s="40"/>
      <c r="N783" s="40"/>
      <c r="O783" s="40"/>
      <c r="P783" s="40"/>
      <c r="Q783" s="40"/>
      <c r="R783" s="40"/>
      <c r="S783" s="40"/>
      <c r="T783" s="40"/>
      <c r="U783" s="40"/>
      <c r="V783" s="40"/>
      <c r="W783" s="40"/>
      <c r="X783" s="40"/>
    </row>
    <row r="784" spans="1:24" ht="33">
      <c r="A784" s="40"/>
      <c r="B784" s="40"/>
      <c r="C784" s="40"/>
      <c r="D784" s="40"/>
      <c r="E784" s="40"/>
      <c r="F784" s="40"/>
      <c r="G784" s="40"/>
      <c r="H784" s="40"/>
      <c r="I784" s="57"/>
      <c r="J784" s="40"/>
      <c r="K784" s="40"/>
      <c r="L784" s="40"/>
      <c r="M784" s="40"/>
      <c r="N784" s="40"/>
      <c r="O784" s="40"/>
      <c r="P784" s="40"/>
      <c r="Q784" s="40"/>
      <c r="R784" s="40"/>
      <c r="S784" s="40"/>
      <c r="T784" s="40"/>
      <c r="U784" s="40"/>
      <c r="V784" s="40"/>
      <c r="W784" s="40"/>
      <c r="X784" s="40"/>
    </row>
    <row r="785" spans="1:24" ht="33">
      <c r="A785" s="40"/>
      <c r="B785" s="40"/>
      <c r="C785" s="40"/>
      <c r="D785" s="40"/>
      <c r="E785" s="40"/>
      <c r="F785" s="40"/>
      <c r="G785" s="40"/>
      <c r="H785" s="40"/>
      <c r="I785" s="57"/>
      <c r="J785" s="40"/>
      <c r="K785" s="40"/>
      <c r="L785" s="40"/>
      <c r="M785" s="40"/>
      <c r="N785" s="40"/>
      <c r="O785" s="40"/>
      <c r="P785" s="40"/>
      <c r="Q785" s="40"/>
      <c r="R785" s="40"/>
      <c r="S785" s="40"/>
      <c r="T785" s="40"/>
      <c r="U785" s="40"/>
      <c r="V785" s="40"/>
      <c r="W785" s="40"/>
      <c r="X785" s="40"/>
    </row>
    <row r="786" spans="1:24" ht="33">
      <c r="A786" s="40"/>
      <c r="B786" s="40"/>
      <c r="C786" s="40"/>
      <c r="D786" s="40"/>
      <c r="E786" s="40"/>
      <c r="F786" s="40"/>
      <c r="G786" s="40"/>
      <c r="H786" s="40"/>
      <c r="I786" s="57"/>
      <c r="J786" s="40"/>
      <c r="K786" s="40"/>
      <c r="L786" s="40"/>
      <c r="M786" s="40"/>
      <c r="N786" s="40"/>
      <c r="O786" s="40"/>
      <c r="P786" s="40"/>
      <c r="Q786" s="40"/>
      <c r="R786" s="40"/>
      <c r="S786" s="40"/>
      <c r="T786" s="40"/>
      <c r="U786" s="40"/>
      <c r="V786" s="40"/>
      <c r="W786" s="40"/>
      <c r="X786" s="40"/>
    </row>
    <row r="787" spans="1:24" ht="33">
      <c r="A787" s="40"/>
      <c r="B787" s="40"/>
      <c r="C787" s="40"/>
      <c r="D787" s="40"/>
      <c r="E787" s="40"/>
      <c r="F787" s="40"/>
      <c r="G787" s="40"/>
      <c r="H787" s="40"/>
      <c r="I787" s="57"/>
      <c r="J787" s="40"/>
      <c r="K787" s="40"/>
      <c r="L787" s="40"/>
      <c r="M787" s="40"/>
      <c r="N787" s="40"/>
      <c r="O787" s="40"/>
      <c r="P787" s="40"/>
      <c r="Q787" s="40"/>
      <c r="R787" s="40"/>
      <c r="S787" s="40"/>
      <c r="T787" s="40"/>
      <c r="U787" s="40"/>
      <c r="V787" s="40"/>
      <c r="W787" s="40"/>
      <c r="X787" s="40"/>
    </row>
    <row r="788" spans="1:24" ht="33">
      <c r="A788" s="40"/>
      <c r="B788" s="40"/>
      <c r="C788" s="40"/>
      <c r="D788" s="40"/>
      <c r="E788" s="40"/>
      <c r="F788" s="40"/>
      <c r="G788" s="40"/>
      <c r="H788" s="40"/>
      <c r="I788" s="57"/>
      <c r="J788" s="40"/>
      <c r="K788" s="40"/>
      <c r="L788" s="40"/>
      <c r="M788" s="40"/>
      <c r="N788" s="40"/>
      <c r="O788" s="40"/>
      <c r="P788" s="40"/>
      <c r="Q788" s="40"/>
      <c r="R788" s="40"/>
      <c r="S788" s="40"/>
      <c r="T788" s="40"/>
      <c r="U788" s="40"/>
      <c r="V788" s="40"/>
      <c r="W788" s="40"/>
      <c r="X788" s="40"/>
    </row>
    <row r="789" spans="1:24" ht="33">
      <c r="A789" s="40"/>
      <c r="B789" s="40"/>
      <c r="C789" s="40"/>
      <c r="D789" s="40"/>
      <c r="E789" s="40"/>
      <c r="F789" s="40"/>
      <c r="G789" s="40"/>
      <c r="H789" s="40"/>
      <c r="I789" s="57"/>
      <c r="J789" s="40"/>
      <c r="K789" s="40"/>
      <c r="L789" s="40"/>
      <c r="M789" s="40"/>
      <c r="N789" s="40"/>
      <c r="O789" s="40"/>
      <c r="P789" s="40"/>
      <c r="Q789" s="40"/>
      <c r="R789" s="40"/>
      <c r="S789" s="40"/>
      <c r="T789" s="40"/>
      <c r="U789" s="40"/>
      <c r="V789" s="40"/>
      <c r="W789" s="40"/>
      <c r="X789" s="40"/>
    </row>
    <row r="790" spans="1:24" ht="33">
      <c r="A790" s="40"/>
      <c r="B790" s="40"/>
      <c r="C790" s="40"/>
      <c r="D790" s="40"/>
      <c r="E790" s="40"/>
      <c r="F790" s="40"/>
      <c r="G790" s="40"/>
      <c r="H790" s="40"/>
      <c r="I790" s="57"/>
      <c r="J790" s="40"/>
      <c r="K790" s="40"/>
      <c r="L790" s="40"/>
      <c r="M790" s="40"/>
      <c r="N790" s="40"/>
      <c r="O790" s="40"/>
      <c r="P790" s="40"/>
      <c r="Q790" s="40"/>
      <c r="R790" s="40"/>
      <c r="S790" s="40"/>
      <c r="T790" s="40"/>
      <c r="U790" s="40"/>
      <c r="V790" s="40"/>
      <c r="W790" s="40"/>
      <c r="X790" s="40"/>
    </row>
    <row r="791" spans="1:24" ht="33">
      <c r="A791" s="40"/>
      <c r="B791" s="40"/>
      <c r="C791" s="40"/>
      <c r="D791" s="40"/>
      <c r="E791" s="40"/>
      <c r="F791" s="40"/>
      <c r="G791" s="40"/>
      <c r="H791" s="40"/>
      <c r="I791" s="57"/>
      <c r="J791" s="40"/>
      <c r="K791" s="40"/>
      <c r="L791" s="40"/>
      <c r="M791" s="40"/>
      <c r="N791" s="40"/>
      <c r="O791" s="40"/>
      <c r="P791" s="40"/>
      <c r="Q791" s="40"/>
      <c r="R791" s="40"/>
      <c r="S791" s="40"/>
      <c r="T791" s="40"/>
      <c r="U791" s="40"/>
      <c r="V791" s="40"/>
      <c r="W791" s="40"/>
      <c r="X791" s="40"/>
    </row>
    <row r="792" spans="1:24" ht="33">
      <c r="A792" s="40"/>
      <c r="B792" s="40"/>
      <c r="C792" s="40"/>
      <c r="D792" s="40"/>
      <c r="E792" s="40"/>
      <c r="F792" s="40"/>
      <c r="G792" s="40"/>
      <c r="H792" s="40"/>
      <c r="I792" s="57"/>
      <c r="J792" s="40"/>
      <c r="K792" s="40"/>
      <c r="L792" s="40"/>
      <c r="M792" s="40"/>
      <c r="N792" s="40"/>
      <c r="O792" s="40"/>
      <c r="P792" s="40"/>
      <c r="Q792" s="40"/>
      <c r="R792" s="40"/>
      <c r="S792" s="40"/>
      <c r="T792" s="40"/>
      <c r="U792" s="40"/>
      <c r="V792" s="40"/>
      <c r="W792" s="40"/>
      <c r="X792" s="40"/>
    </row>
    <row r="793" spans="1:24" ht="33">
      <c r="A793" s="40"/>
      <c r="B793" s="40"/>
      <c r="C793" s="40"/>
      <c r="D793" s="40"/>
      <c r="E793" s="40"/>
      <c r="F793" s="40"/>
      <c r="G793" s="40"/>
      <c r="H793" s="40"/>
      <c r="I793" s="57"/>
      <c r="J793" s="40"/>
      <c r="K793" s="40"/>
      <c r="L793" s="40"/>
      <c r="M793" s="40"/>
      <c r="N793" s="40"/>
      <c r="O793" s="40"/>
      <c r="P793" s="40"/>
      <c r="Q793" s="40"/>
      <c r="R793" s="40"/>
      <c r="S793" s="40"/>
      <c r="T793" s="40"/>
      <c r="U793" s="40"/>
      <c r="V793" s="40"/>
      <c r="W793" s="40"/>
      <c r="X793" s="40"/>
    </row>
    <row r="794" spans="1:24" ht="33">
      <c r="A794" s="40"/>
      <c r="B794" s="40"/>
      <c r="C794" s="40"/>
      <c r="D794" s="40"/>
      <c r="E794" s="40"/>
      <c r="F794" s="40"/>
      <c r="G794" s="40"/>
      <c r="H794" s="40"/>
      <c r="I794" s="57"/>
      <c r="J794" s="40"/>
      <c r="K794" s="40"/>
      <c r="L794" s="40"/>
      <c r="M794" s="40"/>
      <c r="N794" s="40"/>
      <c r="O794" s="40"/>
      <c r="P794" s="40"/>
      <c r="Q794" s="40"/>
      <c r="R794" s="40"/>
      <c r="S794" s="40"/>
      <c r="T794" s="40"/>
      <c r="U794" s="40"/>
      <c r="V794" s="40"/>
      <c r="W794" s="40"/>
      <c r="X794" s="40"/>
    </row>
    <row r="795" spans="1:24" ht="33">
      <c r="A795" s="40"/>
      <c r="B795" s="40"/>
      <c r="C795" s="40"/>
      <c r="D795" s="40"/>
      <c r="E795" s="40"/>
      <c r="F795" s="40"/>
      <c r="G795" s="40"/>
      <c r="H795" s="40"/>
      <c r="I795" s="57"/>
      <c r="J795" s="40"/>
      <c r="K795" s="40"/>
      <c r="L795" s="40"/>
      <c r="M795" s="40"/>
      <c r="N795" s="40"/>
      <c r="O795" s="40"/>
      <c r="P795" s="40"/>
      <c r="Q795" s="40"/>
      <c r="R795" s="40"/>
      <c r="S795" s="40"/>
      <c r="T795" s="40"/>
      <c r="U795" s="40"/>
      <c r="V795" s="40"/>
      <c r="W795" s="40"/>
      <c r="X795" s="40"/>
    </row>
    <row r="796" spans="1:24" ht="33">
      <c r="A796" s="40"/>
      <c r="B796" s="40"/>
      <c r="C796" s="40"/>
      <c r="D796" s="40"/>
      <c r="E796" s="40"/>
      <c r="F796" s="40"/>
      <c r="G796" s="40"/>
      <c r="H796" s="40"/>
      <c r="I796" s="57"/>
      <c r="J796" s="40"/>
      <c r="K796" s="40"/>
      <c r="L796" s="40"/>
      <c r="M796" s="40"/>
      <c r="N796" s="40"/>
      <c r="O796" s="40"/>
      <c r="P796" s="40"/>
      <c r="Q796" s="40"/>
      <c r="R796" s="40"/>
      <c r="S796" s="40"/>
      <c r="T796" s="40"/>
      <c r="U796" s="40"/>
      <c r="V796" s="40"/>
      <c r="W796" s="40"/>
      <c r="X796" s="40"/>
    </row>
    <row r="797" spans="1:24" ht="33">
      <c r="A797" s="40"/>
      <c r="B797" s="40"/>
      <c r="C797" s="40"/>
      <c r="D797" s="40"/>
      <c r="E797" s="40"/>
      <c r="F797" s="40"/>
      <c r="G797" s="40"/>
      <c r="H797" s="40"/>
      <c r="I797" s="57"/>
      <c r="J797" s="40"/>
      <c r="K797" s="40"/>
      <c r="L797" s="40"/>
      <c r="M797" s="40"/>
      <c r="N797" s="40"/>
      <c r="O797" s="40"/>
      <c r="P797" s="40"/>
      <c r="Q797" s="40"/>
      <c r="R797" s="40"/>
      <c r="S797" s="40"/>
      <c r="T797" s="40"/>
      <c r="U797" s="40"/>
      <c r="V797" s="40"/>
      <c r="W797" s="40"/>
      <c r="X797" s="40"/>
    </row>
    <row r="798" spans="1:24" ht="33">
      <c r="A798" s="40"/>
      <c r="B798" s="40"/>
      <c r="C798" s="40"/>
      <c r="D798" s="40"/>
      <c r="E798" s="40"/>
      <c r="F798" s="40"/>
      <c r="G798" s="40"/>
      <c r="H798" s="40"/>
      <c r="I798" s="57"/>
      <c r="J798" s="40"/>
      <c r="K798" s="40"/>
      <c r="L798" s="40"/>
      <c r="M798" s="40"/>
      <c r="N798" s="40"/>
      <c r="O798" s="40"/>
      <c r="P798" s="40"/>
      <c r="Q798" s="40"/>
      <c r="R798" s="40"/>
      <c r="S798" s="40"/>
      <c r="T798" s="40"/>
      <c r="U798" s="40"/>
      <c r="V798" s="40"/>
      <c r="W798" s="40"/>
      <c r="X798" s="40"/>
    </row>
    <row r="799" spans="1:24" ht="33">
      <c r="A799" s="40"/>
      <c r="B799" s="40"/>
      <c r="C799" s="40"/>
      <c r="D799" s="40"/>
      <c r="E799" s="40"/>
      <c r="F799" s="40"/>
      <c r="G799" s="40"/>
      <c r="H799" s="40"/>
      <c r="I799" s="57"/>
      <c r="J799" s="40"/>
      <c r="K799" s="40"/>
      <c r="L799" s="40"/>
      <c r="M799" s="40"/>
      <c r="N799" s="40"/>
      <c r="O799" s="40"/>
      <c r="P799" s="40"/>
      <c r="Q799" s="40"/>
      <c r="R799" s="40"/>
      <c r="S799" s="40"/>
      <c r="T799" s="40"/>
      <c r="U799" s="40"/>
      <c r="V799" s="40"/>
      <c r="W799" s="40"/>
      <c r="X799" s="40"/>
    </row>
    <row r="800" spans="1:24" ht="33">
      <c r="A800" s="40"/>
      <c r="B800" s="40"/>
      <c r="C800" s="40"/>
      <c r="D800" s="40"/>
      <c r="E800" s="40"/>
      <c r="F800" s="40"/>
      <c r="G800" s="40"/>
      <c r="H800" s="40"/>
      <c r="I800" s="57"/>
      <c r="J800" s="40"/>
      <c r="K800" s="40"/>
      <c r="L800" s="40"/>
      <c r="M800" s="40"/>
      <c r="N800" s="40"/>
      <c r="O800" s="40"/>
      <c r="P800" s="40"/>
      <c r="Q800" s="40"/>
      <c r="R800" s="40"/>
      <c r="S800" s="40"/>
      <c r="T800" s="40"/>
      <c r="U800" s="40"/>
      <c r="V800" s="40"/>
      <c r="W800" s="40"/>
      <c r="X800" s="40"/>
    </row>
    <row r="801" spans="1:24" ht="33">
      <c r="A801" s="40"/>
      <c r="B801" s="40"/>
      <c r="C801" s="40"/>
      <c r="D801" s="40"/>
      <c r="E801" s="40"/>
      <c r="F801" s="40"/>
      <c r="G801" s="40"/>
      <c r="H801" s="40"/>
      <c r="I801" s="57"/>
      <c r="J801" s="40"/>
      <c r="K801" s="40"/>
      <c r="L801" s="40"/>
      <c r="M801" s="40"/>
      <c r="N801" s="40"/>
      <c r="O801" s="40"/>
      <c r="P801" s="40"/>
      <c r="Q801" s="40"/>
      <c r="R801" s="40"/>
      <c r="S801" s="40"/>
      <c r="T801" s="40"/>
      <c r="U801" s="40"/>
      <c r="V801" s="40"/>
      <c r="W801" s="40"/>
      <c r="X801" s="40"/>
    </row>
    <row r="802" spans="1:24" ht="33">
      <c r="A802" s="40"/>
      <c r="B802" s="40"/>
      <c r="C802" s="40"/>
      <c r="D802" s="40"/>
      <c r="E802" s="40"/>
      <c r="F802" s="40"/>
      <c r="G802" s="40"/>
      <c r="H802" s="40"/>
      <c r="I802" s="57"/>
      <c r="J802" s="40"/>
      <c r="K802" s="40"/>
      <c r="L802" s="40"/>
      <c r="M802" s="40"/>
      <c r="N802" s="40"/>
      <c r="O802" s="40"/>
      <c r="P802" s="40"/>
      <c r="Q802" s="40"/>
      <c r="R802" s="40"/>
      <c r="S802" s="40"/>
      <c r="T802" s="40"/>
      <c r="U802" s="40"/>
      <c r="V802" s="40"/>
      <c r="W802" s="40"/>
      <c r="X802" s="40"/>
    </row>
    <row r="803" spans="1:24" ht="33">
      <c r="A803" s="40"/>
      <c r="B803" s="40"/>
      <c r="C803" s="40"/>
      <c r="D803" s="40"/>
      <c r="E803" s="40"/>
      <c r="F803" s="40"/>
      <c r="G803" s="40"/>
      <c r="H803" s="40"/>
      <c r="I803" s="57"/>
      <c r="J803" s="40"/>
      <c r="K803" s="40"/>
      <c r="L803" s="40"/>
      <c r="M803" s="40"/>
      <c r="N803" s="40"/>
      <c r="O803" s="40"/>
      <c r="P803" s="40"/>
      <c r="Q803" s="40"/>
      <c r="R803" s="40"/>
      <c r="S803" s="40"/>
      <c r="T803" s="40"/>
      <c r="U803" s="40"/>
      <c r="V803" s="40"/>
      <c r="W803" s="40"/>
      <c r="X803" s="40"/>
    </row>
    <row r="804" spans="1:24" ht="33">
      <c r="A804" s="40"/>
      <c r="B804" s="40"/>
      <c r="C804" s="40"/>
      <c r="D804" s="40"/>
      <c r="E804" s="40"/>
      <c r="F804" s="40"/>
      <c r="G804" s="40"/>
      <c r="H804" s="40"/>
      <c r="I804" s="57"/>
      <c r="J804" s="40"/>
      <c r="K804" s="40"/>
      <c r="L804" s="40"/>
      <c r="M804" s="40"/>
      <c r="N804" s="40"/>
      <c r="O804" s="40"/>
      <c r="P804" s="40"/>
      <c r="Q804" s="40"/>
      <c r="R804" s="40"/>
      <c r="S804" s="40"/>
      <c r="T804" s="40"/>
      <c r="U804" s="40"/>
      <c r="V804" s="40"/>
      <c r="W804" s="40"/>
      <c r="X804" s="40"/>
    </row>
    <row r="805" spans="1:24" ht="33">
      <c r="A805" s="40"/>
      <c r="B805" s="40"/>
      <c r="C805" s="40"/>
      <c r="D805" s="40"/>
      <c r="E805" s="40"/>
      <c r="F805" s="40"/>
      <c r="G805" s="40"/>
      <c r="H805" s="40"/>
      <c r="I805" s="57"/>
      <c r="J805" s="40"/>
      <c r="K805" s="40"/>
      <c r="L805" s="40"/>
      <c r="M805" s="40"/>
      <c r="N805" s="40"/>
      <c r="O805" s="40"/>
      <c r="P805" s="40"/>
      <c r="Q805" s="40"/>
      <c r="R805" s="40"/>
      <c r="S805" s="40"/>
      <c r="T805" s="40"/>
      <c r="U805" s="40"/>
      <c r="V805" s="40"/>
      <c r="W805" s="40"/>
      <c r="X805" s="40"/>
    </row>
    <row r="806" spans="1:24" ht="33">
      <c r="A806" s="40"/>
      <c r="B806" s="40"/>
      <c r="C806" s="40"/>
      <c r="D806" s="40"/>
      <c r="E806" s="40"/>
      <c r="F806" s="40"/>
      <c r="G806" s="40"/>
      <c r="H806" s="40"/>
      <c r="I806" s="57"/>
      <c r="J806" s="40"/>
      <c r="K806" s="40"/>
      <c r="L806" s="40"/>
      <c r="M806" s="40"/>
      <c r="N806" s="40"/>
      <c r="O806" s="40"/>
      <c r="P806" s="40"/>
      <c r="Q806" s="40"/>
      <c r="R806" s="40"/>
      <c r="S806" s="40"/>
      <c r="T806" s="40"/>
      <c r="U806" s="40"/>
      <c r="V806" s="40"/>
      <c r="W806" s="40"/>
      <c r="X806" s="40"/>
    </row>
    <row r="807" spans="1:24" ht="33">
      <c r="A807" s="40"/>
      <c r="B807" s="40"/>
      <c r="C807" s="40"/>
      <c r="D807" s="40"/>
      <c r="E807" s="40"/>
      <c r="F807" s="40"/>
      <c r="G807" s="40"/>
      <c r="H807" s="40"/>
      <c r="I807" s="57"/>
      <c r="J807" s="40"/>
      <c r="K807" s="40"/>
      <c r="L807" s="40"/>
      <c r="M807" s="40"/>
      <c r="N807" s="40"/>
      <c r="O807" s="40"/>
      <c r="P807" s="40"/>
      <c r="Q807" s="40"/>
      <c r="R807" s="40"/>
      <c r="S807" s="40"/>
      <c r="T807" s="40"/>
      <c r="U807" s="40"/>
      <c r="V807" s="40"/>
      <c r="W807" s="40"/>
      <c r="X807" s="40"/>
    </row>
    <row r="808" spans="1:24" ht="33">
      <c r="A808" s="40"/>
      <c r="B808" s="40"/>
      <c r="C808" s="40"/>
      <c r="D808" s="40"/>
      <c r="E808" s="40"/>
      <c r="F808" s="40"/>
      <c r="G808" s="40"/>
      <c r="H808" s="40"/>
      <c r="I808" s="57"/>
      <c r="J808" s="40"/>
      <c r="K808" s="40"/>
      <c r="L808" s="40"/>
      <c r="M808" s="40"/>
      <c r="N808" s="40"/>
      <c r="O808" s="40"/>
      <c r="P808" s="40"/>
      <c r="Q808" s="40"/>
      <c r="R808" s="40"/>
      <c r="S808" s="40"/>
      <c r="T808" s="40"/>
      <c r="U808" s="40"/>
      <c r="V808" s="40"/>
      <c r="W808" s="40"/>
      <c r="X808" s="40"/>
    </row>
    <row r="809" spans="1:24" ht="33">
      <c r="A809" s="40"/>
      <c r="B809" s="40"/>
      <c r="C809" s="40"/>
      <c r="D809" s="40"/>
      <c r="E809" s="40"/>
      <c r="F809" s="40"/>
      <c r="G809" s="40"/>
      <c r="H809" s="40"/>
      <c r="I809" s="57"/>
      <c r="J809" s="40"/>
      <c r="K809" s="40"/>
      <c r="L809" s="40"/>
      <c r="M809" s="40"/>
      <c r="N809" s="40"/>
      <c r="O809" s="40"/>
      <c r="P809" s="40"/>
      <c r="Q809" s="40"/>
      <c r="R809" s="40"/>
      <c r="S809" s="40"/>
      <c r="T809" s="40"/>
      <c r="U809" s="40"/>
      <c r="V809" s="40"/>
      <c r="W809" s="40"/>
      <c r="X809" s="40"/>
    </row>
    <row r="810" spans="1:24" ht="33">
      <c r="A810" s="40"/>
      <c r="B810" s="40"/>
      <c r="C810" s="40"/>
      <c r="D810" s="40"/>
      <c r="E810" s="40"/>
      <c r="F810" s="40"/>
      <c r="G810" s="40"/>
      <c r="H810" s="40"/>
      <c r="I810" s="57"/>
      <c r="J810" s="40"/>
      <c r="K810" s="40"/>
      <c r="L810" s="40"/>
      <c r="M810" s="40"/>
      <c r="N810" s="40"/>
      <c r="O810" s="40"/>
      <c r="P810" s="40"/>
      <c r="Q810" s="40"/>
      <c r="R810" s="40"/>
      <c r="S810" s="40"/>
      <c r="T810" s="40"/>
      <c r="U810" s="40"/>
      <c r="V810" s="40"/>
      <c r="W810" s="40"/>
      <c r="X810" s="40"/>
    </row>
    <row r="811" spans="1:24" ht="33">
      <c r="A811" s="40"/>
      <c r="B811" s="40"/>
      <c r="C811" s="40"/>
      <c r="D811" s="40"/>
      <c r="E811" s="40"/>
      <c r="F811" s="40"/>
      <c r="G811" s="40"/>
      <c r="H811" s="40"/>
      <c r="I811" s="57"/>
      <c r="J811" s="40"/>
      <c r="K811" s="40"/>
      <c r="L811" s="40"/>
      <c r="M811" s="40"/>
      <c r="N811" s="40"/>
      <c r="O811" s="40"/>
      <c r="P811" s="40"/>
      <c r="Q811" s="40"/>
      <c r="R811" s="40"/>
      <c r="S811" s="40"/>
      <c r="T811" s="40"/>
      <c r="U811" s="40"/>
      <c r="V811" s="40"/>
      <c r="W811" s="40"/>
      <c r="X811" s="40"/>
    </row>
    <row r="812" spans="1:24" ht="33">
      <c r="A812" s="40"/>
      <c r="B812" s="40"/>
      <c r="C812" s="40"/>
      <c r="D812" s="40"/>
      <c r="E812" s="40"/>
      <c r="F812" s="40"/>
      <c r="G812" s="40"/>
      <c r="H812" s="40"/>
      <c r="I812" s="57"/>
      <c r="J812" s="40"/>
      <c r="K812" s="40"/>
      <c r="L812" s="40"/>
      <c r="M812" s="40"/>
      <c r="N812" s="40"/>
      <c r="O812" s="40"/>
      <c r="P812" s="40"/>
      <c r="Q812" s="40"/>
      <c r="R812" s="40"/>
      <c r="S812" s="40"/>
      <c r="T812" s="40"/>
      <c r="U812" s="40"/>
      <c r="V812" s="40"/>
      <c r="W812" s="40"/>
      <c r="X812" s="40"/>
    </row>
    <row r="813" spans="1:24" ht="33">
      <c r="A813" s="40"/>
      <c r="B813" s="40"/>
      <c r="C813" s="40"/>
      <c r="D813" s="40"/>
      <c r="E813" s="40"/>
      <c r="F813" s="40"/>
      <c r="G813" s="40"/>
      <c r="H813" s="40"/>
      <c r="I813" s="57"/>
      <c r="J813" s="40"/>
      <c r="K813" s="40"/>
      <c r="L813" s="40"/>
      <c r="M813" s="40"/>
      <c r="N813" s="40"/>
      <c r="O813" s="40"/>
      <c r="P813" s="40"/>
      <c r="Q813" s="40"/>
      <c r="R813" s="40"/>
      <c r="S813" s="40"/>
      <c r="T813" s="40"/>
      <c r="U813" s="40"/>
      <c r="V813" s="40"/>
      <c r="W813" s="40"/>
      <c r="X813" s="40"/>
    </row>
    <row r="814" spans="1:24" ht="33">
      <c r="A814" s="40"/>
      <c r="B814" s="40"/>
      <c r="C814" s="40"/>
      <c r="D814" s="40"/>
      <c r="E814" s="40"/>
      <c r="F814" s="40"/>
      <c r="G814" s="40"/>
      <c r="H814" s="40"/>
      <c r="I814" s="57"/>
      <c r="J814" s="40"/>
      <c r="K814" s="40"/>
      <c r="L814" s="40"/>
      <c r="M814" s="40"/>
      <c r="N814" s="40"/>
      <c r="O814" s="40"/>
      <c r="P814" s="40"/>
      <c r="Q814" s="40"/>
      <c r="R814" s="40"/>
      <c r="S814" s="40"/>
      <c r="T814" s="40"/>
      <c r="U814" s="40"/>
      <c r="V814" s="40"/>
      <c r="W814" s="40"/>
      <c r="X814" s="40"/>
    </row>
    <row r="815" spans="1:24" ht="33">
      <c r="A815" s="40"/>
      <c r="B815" s="40"/>
      <c r="C815" s="40"/>
      <c r="D815" s="40"/>
      <c r="E815" s="40"/>
      <c r="F815" s="40"/>
      <c r="G815" s="40"/>
      <c r="H815" s="40"/>
      <c r="I815" s="57"/>
      <c r="J815" s="40"/>
      <c r="K815" s="40"/>
      <c r="L815" s="40"/>
      <c r="M815" s="40"/>
      <c r="N815" s="40"/>
      <c r="O815" s="40"/>
      <c r="P815" s="40"/>
      <c r="Q815" s="40"/>
      <c r="R815" s="40"/>
      <c r="S815" s="40"/>
      <c r="T815" s="40"/>
      <c r="U815" s="40"/>
      <c r="V815" s="40"/>
      <c r="W815" s="40"/>
      <c r="X815" s="40"/>
    </row>
    <row r="816" spans="1:24" ht="33">
      <c r="A816" s="40"/>
      <c r="B816" s="40"/>
      <c r="C816" s="40"/>
      <c r="D816" s="40"/>
      <c r="E816" s="40"/>
      <c r="F816" s="40"/>
      <c r="G816" s="40"/>
      <c r="H816" s="40"/>
      <c r="I816" s="57"/>
      <c r="J816" s="40"/>
      <c r="K816" s="40"/>
      <c r="L816" s="40"/>
      <c r="M816" s="40"/>
      <c r="N816" s="40"/>
      <c r="O816" s="40"/>
      <c r="P816" s="40"/>
      <c r="Q816" s="40"/>
      <c r="R816" s="40"/>
      <c r="S816" s="40"/>
      <c r="T816" s="40"/>
      <c r="U816" s="40"/>
      <c r="V816" s="40"/>
      <c r="W816" s="40"/>
      <c r="X816" s="40"/>
    </row>
    <row r="817" spans="1:24" ht="33">
      <c r="A817" s="40"/>
      <c r="B817" s="40"/>
      <c r="C817" s="40"/>
      <c r="D817" s="40"/>
      <c r="E817" s="40"/>
      <c r="F817" s="40"/>
      <c r="G817" s="40"/>
      <c r="H817" s="40"/>
      <c r="I817" s="57"/>
      <c r="J817" s="40"/>
      <c r="K817" s="40"/>
      <c r="L817" s="40"/>
      <c r="M817" s="40"/>
      <c r="N817" s="40"/>
      <c r="O817" s="40"/>
      <c r="P817" s="40"/>
      <c r="Q817" s="40"/>
      <c r="R817" s="40"/>
      <c r="S817" s="40"/>
      <c r="T817" s="40"/>
      <c r="U817" s="40"/>
      <c r="V817" s="40"/>
      <c r="W817" s="40"/>
      <c r="X817" s="40"/>
    </row>
    <row r="818" spans="1:24" ht="33">
      <c r="A818" s="40"/>
      <c r="B818" s="40"/>
      <c r="C818" s="40"/>
      <c r="D818" s="40"/>
      <c r="E818" s="40"/>
      <c r="F818" s="40"/>
      <c r="G818" s="40"/>
      <c r="H818" s="40"/>
      <c r="I818" s="57"/>
      <c r="J818" s="40"/>
      <c r="K818" s="40"/>
      <c r="L818" s="40"/>
      <c r="M818" s="40"/>
      <c r="N818" s="40"/>
      <c r="O818" s="40"/>
      <c r="P818" s="40"/>
      <c r="Q818" s="40"/>
      <c r="R818" s="40"/>
      <c r="S818" s="40"/>
      <c r="T818" s="40"/>
      <c r="U818" s="40"/>
      <c r="V818" s="40"/>
      <c r="W818" s="40"/>
      <c r="X818" s="40"/>
    </row>
    <row r="819" spans="1:24" ht="33">
      <c r="A819" s="40"/>
      <c r="B819" s="40"/>
      <c r="C819" s="40"/>
      <c r="D819" s="40"/>
      <c r="E819" s="40"/>
      <c r="F819" s="40"/>
      <c r="G819" s="40"/>
      <c r="H819" s="40"/>
      <c r="I819" s="57"/>
      <c r="J819" s="40"/>
      <c r="K819" s="40"/>
      <c r="L819" s="40"/>
      <c r="M819" s="40"/>
      <c r="N819" s="40"/>
      <c r="O819" s="40"/>
      <c r="P819" s="40"/>
      <c r="Q819" s="40"/>
      <c r="R819" s="40"/>
      <c r="S819" s="40"/>
      <c r="T819" s="40"/>
      <c r="U819" s="40"/>
      <c r="V819" s="40"/>
      <c r="W819" s="40"/>
      <c r="X819" s="40"/>
    </row>
    <row r="820" spans="1:24" ht="33">
      <c r="A820" s="40"/>
      <c r="B820" s="40"/>
      <c r="C820" s="40"/>
      <c r="D820" s="40"/>
      <c r="E820" s="40"/>
      <c r="F820" s="40"/>
      <c r="G820" s="40"/>
      <c r="H820" s="40"/>
      <c r="I820" s="57"/>
      <c r="J820" s="40"/>
      <c r="K820" s="40"/>
      <c r="L820" s="40"/>
      <c r="M820" s="40"/>
      <c r="N820" s="40"/>
      <c r="O820" s="40"/>
      <c r="P820" s="40"/>
      <c r="Q820" s="40"/>
      <c r="R820" s="40"/>
      <c r="S820" s="40"/>
      <c r="T820" s="40"/>
      <c r="U820" s="40"/>
      <c r="V820" s="40"/>
      <c r="W820" s="40"/>
      <c r="X820" s="40"/>
    </row>
    <row r="821" spans="1:24" ht="33">
      <c r="A821" s="40"/>
      <c r="B821" s="40"/>
      <c r="C821" s="40"/>
      <c r="D821" s="40"/>
      <c r="E821" s="40"/>
      <c r="F821" s="40"/>
      <c r="G821" s="40"/>
      <c r="H821" s="40"/>
      <c r="I821" s="57"/>
      <c r="J821" s="40"/>
      <c r="K821" s="40"/>
      <c r="L821" s="40"/>
      <c r="M821" s="40"/>
      <c r="N821" s="40"/>
      <c r="O821" s="40"/>
      <c r="P821" s="40"/>
      <c r="Q821" s="40"/>
      <c r="R821" s="40"/>
      <c r="S821" s="40"/>
      <c r="T821" s="40"/>
      <c r="U821" s="40"/>
      <c r="V821" s="40"/>
      <c r="W821" s="40"/>
      <c r="X821" s="40"/>
    </row>
    <row r="822" spans="1:24" ht="33">
      <c r="A822" s="40"/>
      <c r="B822" s="40"/>
      <c r="C822" s="40"/>
      <c r="D822" s="40"/>
      <c r="E822" s="40"/>
      <c r="F822" s="40"/>
      <c r="G822" s="40"/>
      <c r="H822" s="40"/>
      <c r="I822" s="57"/>
      <c r="J822" s="40"/>
      <c r="K822" s="40"/>
      <c r="L822" s="40"/>
      <c r="M822" s="40"/>
      <c r="N822" s="40"/>
      <c r="O822" s="40"/>
      <c r="P822" s="40"/>
      <c r="Q822" s="40"/>
      <c r="R822" s="40"/>
      <c r="S822" s="40"/>
      <c r="T822" s="40"/>
      <c r="U822" s="40"/>
      <c r="V822" s="40"/>
      <c r="W822" s="40"/>
      <c r="X822" s="40"/>
    </row>
    <row r="823" spans="1:24" ht="33">
      <c r="A823" s="40"/>
      <c r="B823" s="40"/>
      <c r="C823" s="40"/>
      <c r="D823" s="40"/>
      <c r="E823" s="40"/>
      <c r="F823" s="40"/>
      <c r="G823" s="40"/>
      <c r="H823" s="40"/>
      <c r="I823" s="57"/>
      <c r="J823" s="40"/>
      <c r="K823" s="40"/>
      <c r="L823" s="40"/>
      <c r="M823" s="40"/>
      <c r="N823" s="40"/>
      <c r="O823" s="40"/>
      <c r="P823" s="40"/>
      <c r="Q823" s="40"/>
      <c r="R823" s="40"/>
      <c r="S823" s="40"/>
      <c r="T823" s="40"/>
      <c r="U823" s="40"/>
      <c r="V823" s="40"/>
      <c r="W823" s="40"/>
      <c r="X823" s="40"/>
    </row>
    <row r="824" spans="1:24" ht="33">
      <c r="A824" s="40"/>
      <c r="B824" s="40"/>
      <c r="C824" s="40"/>
      <c r="D824" s="40"/>
      <c r="E824" s="40"/>
      <c r="F824" s="40"/>
      <c r="G824" s="40"/>
      <c r="H824" s="40"/>
      <c r="I824" s="57"/>
      <c r="J824" s="40"/>
      <c r="K824" s="40"/>
      <c r="L824" s="40"/>
      <c r="M824" s="40"/>
      <c r="N824" s="40"/>
      <c r="O824" s="40"/>
      <c r="P824" s="40"/>
      <c r="Q824" s="40"/>
      <c r="R824" s="40"/>
      <c r="S824" s="40"/>
      <c r="T824" s="40"/>
      <c r="U824" s="40"/>
      <c r="V824" s="40"/>
      <c r="W824" s="40"/>
      <c r="X824" s="40"/>
    </row>
    <row r="825" spans="1:24" ht="33">
      <c r="A825" s="40"/>
      <c r="B825" s="40"/>
      <c r="C825" s="40"/>
      <c r="D825" s="40"/>
      <c r="E825" s="40"/>
      <c r="F825" s="40"/>
      <c r="G825" s="40"/>
      <c r="H825" s="40"/>
      <c r="I825" s="57"/>
      <c r="J825" s="40"/>
      <c r="K825" s="40"/>
      <c r="L825" s="40"/>
      <c r="M825" s="40"/>
      <c r="N825" s="40"/>
      <c r="O825" s="40"/>
      <c r="P825" s="40"/>
      <c r="Q825" s="40"/>
      <c r="R825" s="40"/>
      <c r="S825" s="40"/>
      <c r="T825" s="40"/>
      <c r="U825" s="40"/>
      <c r="V825" s="40"/>
      <c r="W825" s="40"/>
      <c r="X825" s="40"/>
    </row>
    <row r="826" spans="1:24" ht="33">
      <c r="A826" s="40"/>
      <c r="B826" s="40"/>
      <c r="C826" s="40"/>
      <c r="D826" s="40"/>
      <c r="E826" s="40"/>
      <c r="F826" s="40"/>
      <c r="G826" s="40"/>
      <c r="H826" s="40"/>
      <c r="I826" s="57"/>
      <c r="J826" s="40"/>
      <c r="K826" s="40"/>
      <c r="L826" s="40"/>
      <c r="M826" s="40"/>
      <c r="N826" s="40"/>
      <c r="O826" s="40"/>
      <c r="P826" s="40"/>
      <c r="Q826" s="40"/>
      <c r="R826" s="40"/>
      <c r="S826" s="40"/>
      <c r="T826" s="40"/>
      <c r="U826" s="40"/>
      <c r="V826" s="40"/>
      <c r="W826" s="40"/>
      <c r="X826" s="40"/>
    </row>
    <row r="827" spans="1:24" ht="33">
      <c r="A827" s="40"/>
      <c r="B827" s="40"/>
      <c r="C827" s="40"/>
      <c r="D827" s="40"/>
      <c r="E827" s="40"/>
      <c r="F827" s="40"/>
      <c r="G827" s="40"/>
      <c r="H827" s="40"/>
      <c r="I827" s="57"/>
      <c r="J827" s="40"/>
      <c r="K827" s="40"/>
      <c r="L827" s="40"/>
      <c r="M827" s="40"/>
      <c r="N827" s="40"/>
      <c r="O827" s="40"/>
      <c r="P827" s="40"/>
      <c r="Q827" s="40"/>
      <c r="R827" s="40"/>
      <c r="S827" s="40"/>
      <c r="T827" s="40"/>
      <c r="U827" s="40"/>
      <c r="V827" s="40"/>
      <c r="W827" s="40"/>
      <c r="X827" s="40"/>
    </row>
    <row r="828" spans="1:24" ht="33">
      <c r="A828" s="40"/>
      <c r="B828" s="40"/>
      <c r="C828" s="40"/>
      <c r="D828" s="40"/>
      <c r="E828" s="40"/>
      <c r="F828" s="40"/>
      <c r="G828" s="40"/>
      <c r="H828" s="40"/>
      <c r="I828" s="57"/>
      <c r="J828" s="40"/>
      <c r="K828" s="40"/>
      <c r="L828" s="40"/>
      <c r="M828" s="40"/>
      <c r="N828" s="40"/>
      <c r="O828" s="40"/>
      <c r="P828" s="40"/>
      <c r="Q828" s="40"/>
      <c r="R828" s="40"/>
      <c r="S828" s="40"/>
      <c r="T828" s="40"/>
      <c r="U828" s="40"/>
      <c r="V828" s="40"/>
      <c r="W828" s="40"/>
      <c r="X828" s="40"/>
    </row>
    <row r="829" spans="1:24" ht="33">
      <c r="A829" s="40"/>
      <c r="B829" s="40"/>
      <c r="C829" s="40"/>
      <c r="D829" s="40"/>
      <c r="E829" s="40"/>
      <c r="F829" s="40"/>
      <c r="G829" s="40"/>
      <c r="H829" s="40"/>
      <c r="I829" s="57"/>
      <c r="J829" s="40"/>
      <c r="K829" s="40"/>
      <c r="L829" s="40"/>
      <c r="M829" s="40"/>
      <c r="N829" s="40"/>
      <c r="O829" s="40"/>
      <c r="P829" s="40"/>
      <c r="Q829" s="40"/>
      <c r="R829" s="40"/>
      <c r="S829" s="40"/>
      <c r="T829" s="40"/>
      <c r="U829" s="40"/>
      <c r="V829" s="40"/>
      <c r="W829" s="40"/>
      <c r="X829" s="40"/>
    </row>
    <row r="830" spans="1:24" ht="33">
      <c r="A830" s="40"/>
      <c r="B830" s="40"/>
      <c r="C830" s="40"/>
      <c r="D830" s="40"/>
      <c r="E830" s="40"/>
      <c r="F830" s="40"/>
      <c r="G830" s="40"/>
      <c r="H830" s="40"/>
      <c r="I830" s="57"/>
      <c r="J830" s="40"/>
      <c r="K830" s="40"/>
      <c r="L830" s="40"/>
      <c r="M830" s="40"/>
      <c r="N830" s="40"/>
      <c r="O830" s="40"/>
      <c r="P830" s="40"/>
      <c r="Q830" s="40"/>
      <c r="R830" s="40"/>
      <c r="S830" s="40"/>
      <c r="T830" s="40"/>
      <c r="U830" s="40"/>
      <c r="V830" s="40"/>
      <c r="W830" s="40"/>
      <c r="X830" s="40"/>
    </row>
    <row r="831" spans="1:24" ht="33">
      <c r="A831" s="40"/>
      <c r="B831" s="40"/>
      <c r="C831" s="40"/>
      <c r="D831" s="40"/>
      <c r="E831" s="40"/>
      <c r="F831" s="40"/>
      <c r="G831" s="40"/>
      <c r="H831" s="40"/>
      <c r="I831" s="57"/>
      <c r="J831" s="40"/>
      <c r="K831" s="40"/>
      <c r="L831" s="40"/>
      <c r="M831" s="40"/>
      <c r="N831" s="40"/>
      <c r="O831" s="40"/>
      <c r="P831" s="40"/>
      <c r="Q831" s="40"/>
      <c r="R831" s="40"/>
      <c r="S831" s="40"/>
      <c r="T831" s="40"/>
      <c r="U831" s="40"/>
      <c r="V831" s="40"/>
      <c r="W831" s="40"/>
      <c r="X831" s="40"/>
    </row>
    <row r="832" spans="1:24" ht="33">
      <c r="A832" s="40"/>
      <c r="B832" s="40"/>
      <c r="C832" s="40"/>
      <c r="D832" s="40"/>
      <c r="E832" s="40"/>
      <c r="F832" s="40"/>
      <c r="G832" s="40"/>
      <c r="H832" s="40"/>
      <c r="I832" s="57"/>
      <c r="J832" s="40"/>
      <c r="K832" s="40"/>
      <c r="L832" s="40"/>
      <c r="M832" s="40"/>
      <c r="N832" s="40"/>
      <c r="O832" s="40"/>
      <c r="P832" s="40"/>
      <c r="Q832" s="40"/>
      <c r="R832" s="40"/>
      <c r="S832" s="40"/>
      <c r="T832" s="40"/>
      <c r="U832" s="40"/>
      <c r="V832" s="40"/>
      <c r="W832" s="40"/>
      <c r="X832" s="40"/>
    </row>
    <row r="833" spans="1:24" ht="33">
      <c r="A833" s="40"/>
      <c r="B833" s="40"/>
      <c r="C833" s="40"/>
      <c r="D833" s="40"/>
      <c r="E833" s="40"/>
      <c r="F833" s="40"/>
      <c r="G833" s="40"/>
      <c r="H833" s="40"/>
      <c r="I833" s="57"/>
      <c r="J833" s="40"/>
      <c r="K833" s="40"/>
      <c r="L833" s="40"/>
      <c r="M833" s="40"/>
      <c r="N833" s="40"/>
      <c r="O833" s="40"/>
      <c r="P833" s="40"/>
      <c r="Q833" s="40"/>
      <c r="R833" s="40"/>
      <c r="S833" s="40"/>
      <c r="T833" s="40"/>
      <c r="U833" s="40"/>
      <c r="V833" s="40"/>
      <c r="W833" s="40"/>
      <c r="X833" s="40"/>
    </row>
    <row r="834" spans="1:24" ht="33">
      <c r="A834" s="40"/>
      <c r="B834" s="40"/>
      <c r="C834" s="40"/>
      <c r="D834" s="40"/>
      <c r="E834" s="40"/>
      <c r="F834" s="40"/>
      <c r="G834" s="40"/>
      <c r="H834" s="40"/>
      <c r="I834" s="57"/>
      <c r="J834" s="40"/>
      <c r="K834" s="40"/>
      <c r="L834" s="40"/>
      <c r="M834" s="40"/>
      <c r="N834" s="40"/>
      <c r="O834" s="40"/>
      <c r="P834" s="40"/>
      <c r="Q834" s="40"/>
      <c r="R834" s="40"/>
      <c r="S834" s="40"/>
      <c r="T834" s="40"/>
      <c r="U834" s="40"/>
      <c r="V834" s="40"/>
      <c r="W834" s="40"/>
      <c r="X834" s="40"/>
    </row>
    <row r="835" spans="1:24" ht="33">
      <c r="A835" s="40"/>
      <c r="B835" s="40"/>
      <c r="C835" s="40"/>
      <c r="D835" s="40"/>
      <c r="E835" s="40"/>
      <c r="F835" s="40"/>
      <c r="G835" s="40"/>
      <c r="H835" s="40"/>
      <c r="I835" s="57"/>
      <c r="J835" s="40"/>
      <c r="K835" s="40"/>
      <c r="L835" s="40"/>
      <c r="M835" s="40"/>
      <c r="N835" s="40"/>
      <c r="O835" s="40"/>
      <c r="P835" s="40"/>
      <c r="Q835" s="40"/>
      <c r="R835" s="40"/>
      <c r="S835" s="40"/>
      <c r="T835" s="40"/>
      <c r="U835" s="40"/>
      <c r="V835" s="40"/>
      <c r="W835" s="40"/>
      <c r="X835" s="40"/>
    </row>
    <row r="836" spans="1:24" ht="33">
      <c r="A836" s="40"/>
      <c r="B836" s="40"/>
      <c r="C836" s="40"/>
      <c r="D836" s="40"/>
      <c r="E836" s="40"/>
      <c r="F836" s="40"/>
      <c r="G836" s="40"/>
      <c r="H836" s="40"/>
      <c r="I836" s="57"/>
      <c r="J836" s="40"/>
      <c r="K836" s="40"/>
      <c r="L836" s="40"/>
      <c r="M836" s="40"/>
      <c r="N836" s="40"/>
      <c r="O836" s="40"/>
      <c r="P836" s="40"/>
      <c r="Q836" s="40"/>
      <c r="R836" s="40"/>
      <c r="S836" s="40"/>
      <c r="T836" s="40"/>
      <c r="U836" s="40"/>
      <c r="V836" s="40"/>
      <c r="W836" s="40"/>
      <c r="X836" s="40"/>
    </row>
    <row r="837" spans="1:24" ht="33">
      <c r="A837" s="40"/>
      <c r="B837" s="40"/>
      <c r="C837" s="40"/>
      <c r="D837" s="40"/>
      <c r="E837" s="40"/>
      <c r="F837" s="40"/>
      <c r="G837" s="40"/>
      <c r="H837" s="40"/>
      <c r="I837" s="57"/>
      <c r="J837" s="40"/>
      <c r="K837" s="40"/>
      <c r="L837" s="40"/>
      <c r="M837" s="40"/>
      <c r="N837" s="40"/>
      <c r="O837" s="40"/>
      <c r="P837" s="40"/>
      <c r="Q837" s="40"/>
      <c r="R837" s="40"/>
      <c r="S837" s="40"/>
      <c r="T837" s="40"/>
      <c r="U837" s="40"/>
      <c r="V837" s="40"/>
      <c r="W837" s="40"/>
      <c r="X837" s="40"/>
    </row>
    <row r="838" spans="1:24" ht="33">
      <c r="A838" s="40"/>
      <c r="B838" s="40"/>
      <c r="C838" s="40"/>
      <c r="D838" s="40"/>
      <c r="E838" s="40"/>
      <c r="F838" s="40"/>
      <c r="G838" s="40"/>
      <c r="H838" s="40"/>
      <c r="I838" s="57"/>
      <c r="J838" s="40"/>
      <c r="K838" s="40"/>
      <c r="L838" s="40"/>
      <c r="M838" s="40"/>
      <c r="N838" s="40"/>
      <c r="O838" s="40"/>
      <c r="P838" s="40"/>
      <c r="Q838" s="40"/>
      <c r="R838" s="40"/>
      <c r="S838" s="40"/>
      <c r="T838" s="40"/>
      <c r="U838" s="40"/>
      <c r="V838" s="40"/>
      <c r="W838" s="40"/>
      <c r="X838" s="40"/>
    </row>
    <row r="839" spans="1:24" ht="33">
      <c r="A839" s="40"/>
      <c r="B839" s="40"/>
      <c r="C839" s="40"/>
      <c r="D839" s="40"/>
      <c r="E839" s="40"/>
      <c r="F839" s="40"/>
      <c r="G839" s="40"/>
      <c r="H839" s="40"/>
      <c r="I839" s="57"/>
      <c r="J839" s="40"/>
      <c r="K839" s="40"/>
      <c r="L839" s="40"/>
      <c r="M839" s="40"/>
      <c r="N839" s="40"/>
      <c r="O839" s="40"/>
      <c r="P839" s="40"/>
      <c r="Q839" s="40"/>
      <c r="R839" s="40"/>
      <c r="S839" s="40"/>
      <c r="T839" s="40"/>
      <c r="U839" s="40"/>
      <c r="V839" s="40"/>
      <c r="W839" s="40"/>
      <c r="X839" s="40"/>
    </row>
    <row r="840" spans="1:24" ht="33">
      <c r="A840" s="40"/>
      <c r="B840" s="40"/>
      <c r="C840" s="40"/>
      <c r="D840" s="40"/>
      <c r="E840" s="40"/>
      <c r="F840" s="40"/>
      <c r="G840" s="40"/>
      <c r="H840" s="40"/>
      <c r="I840" s="57"/>
      <c r="J840" s="40"/>
      <c r="K840" s="40"/>
      <c r="L840" s="40"/>
      <c r="M840" s="40"/>
      <c r="N840" s="40"/>
      <c r="O840" s="40"/>
      <c r="P840" s="40"/>
      <c r="Q840" s="40"/>
      <c r="R840" s="40"/>
      <c r="S840" s="40"/>
      <c r="T840" s="40"/>
      <c r="U840" s="40"/>
      <c r="V840" s="40"/>
      <c r="W840" s="40"/>
      <c r="X840" s="40"/>
    </row>
    <row r="841" spans="1:24" ht="33">
      <c r="A841" s="40"/>
      <c r="B841" s="40"/>
      <c r="C841" s="40"/>
      <c r="D841" s="40"/>
      <c r="E841" s="40"/>
      <c r="F841" s="40"/>
      <c r="G841" s="40"/>
      <c r="H841" s="40"/>
      <c r="I841" s="57"/>
      <c r="J841" s="40"/>
      <c r="K841" s="40"/>
      <c r="L841" s="40"/>
      <c r="M841" s="40"/>
      <c r="N841" s="40"/>
      <c r="O841" s="40"/>
      <c r="P841" s="40"/>
      <c r="Q841" s="40"/>
      <c r="R841" s="40"/>
      <c r="S841" s="40"/>
      <c r="T841" s="40"/>
      <c r="U841" s="40"/>
      <c r="V841" s="40"/>
      <c r="W841" s="40"/>
      <c r="X841" s="40"/>
    </row>
    <row r="842" spans="1:24" ht="33">
      <c r="A842" s="40"/>
      <c r="B842" s="40"/>
      <c r="C842" s="40"/>
      <c r="D842" s="40"/>
      <c r="E842" s="40"/>
      <c r="F842" s="40"/>
      <c r="G842" s="40"/>
      <c r="H842" s="40"/>
      <c r="I842" s="57"/>
      <c r="J842" s="40"/>
      <c r="K842" s="40"/>
      <c r="L842" s="40"/>
      <c r="M842" s="40"/>
      <c r="N842" s="40"/>
      <c r="O842" s="40"/>
      <c r="P842" s="40"/>
      <c r="Q842" s="40"/>
      <c r="R842" s="40"/>
      <c r="S842" s="40"/>
      <c r="T842" s="40"/>
      <c r="U842" s="40"/>
      <c r="V842" s="40"/>
      <c r="W842" s="40"/>
      <c r="X842" s="40"/>
    </row>
    <row r="843" spans="1:24" ht="33">
      <c r="A843" s="40"/>
      <c r="B843" s="40"/>
      <c r="C843" s="40"/>
      <c r="D843" s="40"/>
      <c r="E843" s="40"/>
      <c r="F843" s="40"/>
      <c r="G843" s="40"/>
      <c r="H843" s="40"/>
      <c r="I843" s="57"/>
      <c r="J843" s="40"/>
      <c r="K843" s="40"/>
      <c r="L843" s="40"/>
      <c r="M843" s="40"/>
      <c r="N843" s="40"/>
      <c r="O843" s="40"/>
      <c r="P843" s="40"/>
      <c r="Q843" s="40"/>
      <c r="R843" s="40"/>
      <c r="S843" s="40"/>
      <c r="T843" s="40"/>
      <c r="U843" s="40"/>
      <c r="V843" s="40"/>
      <c r="W843" s="40"/>
      <c r="X843" s="40"/>
    </row>
    <row r="844" spans="1:24" ht="33">
      <c r="A844" s="40"/>
      <c r="B844" s="40"/>
      <c r="C844" s="40"/>
      <c r="D844" s="40"/>
      <c r="E844" s="40"/>
      <c r="F844" s="40"/>
      <c r="G844" s="40"/>
      <c r="H844" s="40"/>
      <c r="I844" s="57"/>
      <c r="J844" s="40"/>
      <c r="K844" s="40"/>
      <c r="L844" s="40"/>
      <c r="M844" s="40"/>
      <c r="N844" s="40"/>
      <c r="O844" s="40"/>
      <c r="P844" s="40"/>
      <c r="Q844" s="40"/>
      <c r="R844" s="40"/>
      <c r="S844" s="40"/>
      <c r="T844" s="40"/>
      <c r="U844" s="40"/>
      <c r="V844" s="40"/>
      <c r="W844" s="40"/>
      <c r="X844" s="40"/>
    </row>
    <row r="845" spans="1:24" ht="33">
      <c r="A845" s="40"/>
      <c r="B845" s="40"/>
      <c r="C845" s="40"/>
      <c r="D845" s="40"/>
      <c r="E845" s="40"/>
      <c r="F845" s="40"/>
      <c r="G845" s="40"/>
      <c r="H845" s="40"/>
      <c r="I845" s="57"/>
      <c r="J845" s="40"/>
      <c r="K845" s="40"/>
      <c r="L845" s="40"/>
      <c r="M845" s="40"/>
      <c r="N845" s="40"/>
      <c r="O845" s="40"/>
      <c r="P845" s="40"/>
      <c r="Q845" s="40"/>
      <c r="R845" s="40"/>
      <c r="S845" s="40"/>
      <c r="T845" s="40"/>
      <c r="U845" s="40"/>
      <c r="V845" s="40"/>
      <c r="W845" s="40"/>
      <c r="X845" s="40"/>
    </row>
    <row r="846" spans="1:24" ht="33">
      <c r="A846" s="40"/>
      <c r="B846" s="40"/>
      <c r="C846" s="40"/>
      <c r="D846" s="40"/>
      <c r="E846" s="40"/>
      <c r="F846" s="40"/>
      <c r="G846" s="40"/>
      <c r="H846" s="40"/>
      <c r="I846" s="57"/>
      <c r="J846" s="40"/>
      <c r="K846" s="40"/>
      <c r="L846" s="40"/>
      <c r="M846" s="40"/>
      <c r="N846" s="40"/>
      <c r="O846" s="40"/>
      <c r="P846" s="40"/>
      <c r="Q846" s="40"/>
      <c r="R846" s="40"/>
      <c r="S846" s="40"/>
      <c r="T846" s="40"/>
      <c r="U846" s="40"/>
      <c r="V846" s="40"/>
      <c r="W846" s="40"/>
      <c r="X846" s="40"/>
    </row>
    <row r="847" spans="1:24" ht="33">
      <c r="A847" s="40"/>
      <c r="B847" s="40"/>
      <c r="C847" s="40"/>
      <c r="D847" s="40"/>
      <c r="E847" s="40"/>
      <c r="F847" s="40"/>
      <c r="G847" s="40"/>
      <c r="H847" s="40"/>
      <c r="I847" s="57"/>
      <c r="J847" s="40"/>
      <c r="K847" s="40"/>
      <c r="L847" s="40"/>
      <c r="M847" s="40"/>
      <c r="N847" s="40"/>
      <c r="O847" s="40"/>
      <c r="P847" s="40"/>
      <c r="Q847" s="40"/>
      <c r="R847" s="40"/>
      <c r="S847" s="40"/>
      <c r="T847" s="40"/>
      <c r="U847" s="40"/>
      <c r="V847" s="40"/>
      <c r="W847" s="40"/>
      <c r="X847" s="40"/>
    </row>
    <row r="848" spans="1:24" ht="33">
      <c r="A848" s="40"/>
      <c r="B848" s="40"/>
      <c r="C848" s="40"/>
      <c r="D848" s="40"/>
      <c r="E848" s="40"/>
      <c r="F848" s="40"/>
      <c r="G848" s="40"/>
      <c r="H848" s="40"/>
      <c r="I848" s="57"/>
      <c r="J848" s="40"/>
      <c r="K848" s="40"/>
      <c r="L848" s="40"/>
      <c r="M848" s="40"/>
      <c r="N848" s="40"/>
      <c r="O848" s="40"/>
      <c r="P848" s="40"/>
      <c r="Q848" s="40"/>
      <c r="R848" s="40"/>
      <c r="S848" s="40"/>
      <c r="T848" s="40"/>
      <c r="U848" s="40"/>
      <c r="V848" s="40"/>
      <c r="W848" s="40"/>
      <c r="X848" s="40"/>
    </row>
    <row r="849" spans="1:24" ht="33">
      <c r="A849" s="40"/>
      <c r="B849" s="40"/>
      <c r="C849" s="40"/>
      <c r="D849" s="40"/>
      <c r="E849" s="40"/>
      <c r="F849" s="40"/>
      <c r="G849" s="40"/>
      <c r="H849" s="40"/>
      <c r="I849" s="57"/>
      <c r="J849" s="40"/>
      <c r="K849" s="40"/>
      <c r="L849" s="40"/>
      <c r="M849" s="40"/>
      <c r="N849" s="40"/>
      <c r="O849" s="40"/>
      <c r="P849" s="40"/>
      <c r="Q849" s="40"/>
      <c r="R849" s="40"/>
      <c r="S849" s="40"/>
      <c r="T849" s="40"/>
      <c r="U849" s="40"/>
      <c r="V849" s="40"/>
      <c r="W849" s="40"/>
      <c r="X849" s="40"/>
    </row>
    <row r="850" spans="1:24" ht="33">
      <c r="A850" s="40"/>
      <c r="B850" s="40"/>
      <c r="C850" s="40"/>
      <c r="D850" s="40"/>
      <c r="E850" s="40"/>
      <c r="F850" s="40"/>
      <c r="G850" s="40"/>
      <c r="H850" s="40"/>
      <c r="I850" s="57"/>
      <c r="J850" s="40"/>
      <c r="K850" s="40"/>
      <c r="L850" s="40"/>
      <c r="M850" s="40"/>
      <c r="N850" s="40"/>
      <c r="O850" s="40"/>
      <c r="P850" s="40"/>
      <c r="Q850" s="40"/>
      <c r="R850" s="40"/>
      <c r="S850" s="40"/>
      <c r="T850" s="40"/>
      <c r="U850" s="40"/>
      <c r="V850" s="40"/>
      <c r="W850" s="40"/>
      <c r="X850" s="40"/>
    </row>
    <row r="851" spans="1:24" ht="33">
      <c r="A851" s="40"/>
      <c r="B851" s="40"/>
      <c r="C851" s="40"/>
      <c r="D851" s="40"/>
      <c r="E851" s="40"/>
      <c r="F851" s="40"/>
      <c r="G851" s="40"/>
      <c r="H851" s="40"/>
      <c r="I851" s="57"/>
      <c r="J851" s="40"/>
      <c r="K851" s="40"/>
      <c r="L851" s="40"/>
      <c r="M851" s="40"/>
      <c r="N851" s="40"/>
      <c r="O851" s="40"/>
      <c r="P851" s="40"/>
      <c r="Q851" s="40"/>
      <c r="R851" s="40"/>
      <c r="S851" s="40"/>
      <c r="T851" s="40"/>
      <c r="U851" s="40"/>
      <c r="V851" s="40"/>
      <c r="W851" s="40"/>
      <c r="X851" s="40"/>
    </row>
    <row r="852" spans="1:24" ht="33">
      <c r="A852" s="40"/>
      <c r="B852" s="40"/>
      <c r="C852" s="40"/>
      <c r="D852" s="40"/>
      <c r="E852" s="40"/>
      <c r="F852" s="40"/>
      <c r="G852" s="40"/>
      <c r="H852" s="40"/>
      <c r="I852" s="57"/>
      <c r="J852" s="40"/>
      <c r="K852" s="40"/>
      <c r="L852" s="40"/>
      <c r="M852" s="40"/>
      <c r="N852" s="40"/>
      <c r="O852" s="40"/>
      <c r="P852" s="40"/>
      <c r="Q852" s="40"/>
      <c r="R852" s="40"/>
      <c r="S852" s="40"/>
      <c r="T852" s="40"/>
      <c r="U852" s="40"/>
      <c r="V852" s="40"/>
      <c r="W852" s="40"/>
      <c r="X852" s="40"/>
    </row>
    <row r="853" spans="1:24" ht="33">
      <c r="A853" s="40"/>
      <c r="B853" s="40"/>
      <c r="C853" s="40"/>
      <c r="D853" s="40"/>
      <c r="E853" s="40"/>
      <c r="F853" s="40"/>
      <c r="G853" s="40"/>
      <c r="H853" s="40"/>
      <c r="I853" s="57"/>
      <c r="J853" s="40"/>
      <c r="K853" s="40"/>
      <c r="L853" s="40"/>
      <c r="M853" s="40"/>
      <c r="N853" s="40"/>
      <c r="O853" s="40"/>
      <c r="P853" s="40"/>
      <c r="Q853" s="40"/>
      <c r="R853" s="40"/>
      <c r="S853" s="40"/>
      <c r="T853" s="40"/>
      <c r="U853" s="40"/>
      <c r="V853" s="40"/>
      <c r="W853" s="40"/>
      <c r="X853" s="40"/>
    </row>
    <row r="854" spans="1:24" ht="33">
      <c r="A854" s="40"/>
      <c r="B854" s="40"/>
      <c r="C854" s="40"/>
      <c r="D854" s="40"/>
      <c r="E854" s="40"/>
      <c r="F854" s="40"/>
      <c r="G854" s="40"/>
      <c r="H854" s="40"/>
      <c r="I854" s="57"/>
      <c r="J854" s="40"/>
      <c r="K854" s="40"/>
      <c r="L854" s="40"/>
      <c r="M854" s="40"/>
      <c r="N854" s="40"/>
      <c r="O854" s="40"/>
      <c r="P854" s="40"/>
      <c r="Q854" s="40"/>
      <c r="R854" s="40"/>
      <c r="S854" s="40"/>
      <c r="T854" s="40"/>
      <c r="U854" s="40"/>
      <c r="V854" s="40"/>
      <c r="W854" s="40"/>
      <c r="X854" s="40"/>
    </row>
    <row r="855" spans="1:24" ht="33">
      <c r="A855" s="40"/>
      <c r="B855" s="40"/>
      <c r="C855" s="40"/>
      <c r="D855" s="40"/>
      <c r="E855" s="40"/>
      <c r="F855" s="40"/>
      <c r="G855" s="40"/>
      <c r="H855" s="40"/>
      <c r="I855" s="57"/>
      <c r="J855" s="40"/>
      <c r="K855" s="40"/>
      <c r="L855" s="40"/>
      <c r="M855" s="40"/>
      <c r="N855" s="40"/>
      <c r="O855" s="40"/>
      <c r="P855" s="40"/>
      <c r="Q855" s="40"/>
      <c r="R855" s="40"/>
      <c r="S855" s="40"/>
      <c r="T855" s="40"/>
      <c r="U855" s="40"/>
      <c r="V855" s="40"/>
      <c r="W855" s="40"/>
      <c r="X855" s="40"/>
    </row>
    <row r="856" spans="1:24" ht="33">
      <c r="A856" s="40"/>
      <c r="B856" s="40"/>
      <c r="C856" s="40"/>
      <c r="D856" s="40"/>
      <c r="E856" s="40"/>
      <c r="F856" s="40"/>
      <c r="G856" s="40"/>
      <c r="H856" s="40"/>
      <c r="I856" s="57"/>
      <c r="J856" s="40"/>
      <c r="K856" s="40"/>
      <c r="L856" s="40"/>
      <c r="M856" s="40"/>
      <c r="N856" s="40"/>
      <c r="O856" s="40"/>
      <c r="P856" s="40"/>
      <c r="Q856" s="40"/>
      <c r="R856" s="40"/>
      <c r="S856" s="40"/>
      <c r="T856" s="40"/>
      <c r="U856" s="40"/>
      <c r="V856" s="40"/>
      <c r="W856" s="40"/>
      <c r="X856" s="40"/>
    </row>
    <row r="857" spans="1:24" ht="33">
      <c r="A857" s="40"/>
      <c r="B857" s="40"/>
      <c r="C857" s="40"/>
      <c r="D857" s="40"/>
      <c r="E857" s="40"/>
      <c r="F857" s="40"/>
      <c r="G857" s="40"/>
      <c r="H857" s="40"/>
      <c r="I857" s="57"/>
      <c r="J857" s="40"/>
      <c r="K857" s="40"/>
      <c r="L857" s="40"/>
      <c r="M857" s="40"/>
      <c r="N857" s="40"/>
      <c r="O857" s="40"/>
      <c r="P857" s="40"/>
      <c r="Q857" s="40"/>
      <c r="R857" s="40"/>
      <c r="S857" s="40"/>
      <c r="T857" s="40"/>
      <c r="U857" s="40"/>
      <c r="V857" s="40"/>
      <c r="W857" s="40"/>
      <c r="X857" s="40"/>
    </row>
    <row r="858" spans="1:24" ht="33">
      <c r="A858" s="40"/>
      <c r="B858" s="40"/>
      <c r="C858" s="40"/>
      <c r="D858" s="40"/>
      <c r="E858" s="40"/>
      <c r="F858" s="40"/>
      <c r="G858" s="40"/>
      <c r="H858" s="40"/>
      <c r="I858" s="57"/>
      <c r="J858" s="40"/>
      <c r="K858" s="40"/>
      <c r="L858" s="40"/>
      <c r="M858" s="40"/>
      <c r="N858" s="40"/>
      <c r="O858" s="40"/>
      <c r="P858" s="40"/>
      <c r="Q858" s="40"/>
      <c r="R858" s="40"/>
      <c r="S858" s="40"/>
      <c r="T858" s="40"/>
      <c r="U858" s="40"/>
      <c r="V858" s="40"/>
      <c r="W858" s="40"/>
      <c r="X858" s="40"/>
    </row>
    <row r="859" spans="1:24" ht="33">
      <c r="A859" s="40"/>
      <c r="B859" s="40"/>
      <c r="C859" s="40"/>
      <c r="D859" s="40"/>
      <c r="E859" s="40"/>
      <c r="F859" s="40"/>
      <c r="G859" s="40"/>
      <c r="H859" s="40"/>
      <c r="I859" s="57"/>
      <c r="J859" s="40"/>
      <c r="K859" s="40"/>
      <c r="L859" s="40"/>
      <c r="M859" s="40"/>
      <c r="N859" s="40"/>
      <c r="O859" s="40"/>
      <c r="P859" s="40"/>
      <c r="Q859" s="40"/>
      <c r="R859" s="40"/>
      <c r="S859" s="40"/>
      <c r="T859" s="40"/>
      <c r="U859" s="40"/>
      <c r="V859" s="40"/>
      <c r="W859" s="40"/>
      <c r="X859" s="40"/>
    </row>
    <row r="860" spans="1:24" ht="33">
      <c r="A860" s="40"/>
      <c r="B860" s="40"/>
      <c r="C860" s="40"/>
      <c r="D860" s="40"/>
      <c r="E860" s="40"/>
      <c r="F860" s="40"/>
      <c r="G860" s="40"/>
      <c r="H860" s="40"/>
      <c r="I860" s="57"/>
      <c r="J860" s="40"/>
      <c r="K860" s="40"/>
      <c r="L860" s="40"/>
      <c r="M860" s="40"/>
      <c r="N860" s="40"/>
      <c r="O860" s="40"/>
      <c r="P860" s="40"/>
      <c r="Q860" s="40"/>
      <c r="R860" s="40"/>
      <c r="S860" s="40"/>
      <c r="T860" s="40"/>
      <c r="U860" s="40"/>
      <c r="V860" s="40"/>
      <c r="W860" s="40"/>
      <c r="X860" s="40"/>
    </row>
    <row r="861" spans="1:24" ht="33">
      <c r="A861" s="40"/>
      <c r="B861" s="40"/>
      <c r="C861" s="40"/>
      <c r="D861" s="40"/>
      <c r="E861" s="40"/>
      <c r="F861" s="40"/>
      <c r="G861" s="40"/>
      <c r="H861" s="40"/>
      <c r="I861" s="57"/>
      <c r="J861" s="40"/>
      <c r="K861" s="40"/>
      <c r="L861" s="40"/>
      <c r="M861" s="40"/>
      <c r="N861" s="40"/>
      <c r="O861" s="40"/>
      <c r="P861" s="40"/>
      <c r="Q861" s="40"/>
      <c r="R861" s="40"/>
      <c r="S861" s="40"/>
      <c r="T861" s="40"/>
      <c r="U861" s="40"/>
      <c r="V861" s="40"/>
      <c r="W861" s="40"/>
      <c r="X861" s="40"/>
    </row>
    <row r="862" spans="1:24" ht="33">
      <c r="A862" s="40"/>
      <c r="B862" s="40"/>
      <c r="C862" s="40"/>
      <c r="D862" s="40"/>
      <c r="E862" s="40"/>
      <c r="F862" s="40"/>
      <c r="G862" s="40"/>
      <c r="H862" s="40"/>
      <c r="I862" s="57"/>
      <c r="J862" s="40"/>
      <c r="K862" s="40"/>
      <c r="L862" s="40"/>
      <c r="M862" s="40"/>
      <c r="N862" s="40"/>
      <c r="O862" s="40"/>
      <c r="P862" s="40"/>
      <c r="Q862" s="40"/>
      <c r="R862" s="40"/>
      <c r="S862" s="40"/>
      <c r="T862" s="40"/>
      <c r="U862" s="40"/>
      <c r="V862" s="40"/>
      <c r="W862" s="40"/>
      <c r="X862" s="40"/>
    </row>
    <row r="863" spans="1:24" ht="33">
      <c r="A863" s="40"/>
      <c r="B863" s="40"/>
      <c r="C863" s="40"/>
      <c r="D863" s="40"/>
      <c r="E863" s="40"/>
      <c r="F863" s="40"/>
      <c r="G863" s="40"/>
      <c r="H863" s="40"/>
      <c r="I863" s="57"/>
      <c r="J863" s="40"/>
      <c r="K863" s="40"/>
      <c r="L863" s="40"/>
      <c r="M863" s="40"/>
      <c r="N863" s="40"/>
      <c r="O863" s="40"/>
      <c r="P863" s="40"/>
      <c r="Q863" s="40"/>
      <c r="R863" s="40"/>
      <c r="S863" s="40"/>
      <c r="T863" s="40"/>
      <c r="U863" s="40"/>
      <c r="V863" s="40"/>
      <c r="W863" s="40"/>
      <c r="X863" s="40"/>
    </row>
    <row r="864" spans="1:24" ht="33">
      <c r="A864" s="40"/>
      <c r="B864" s="40"/>
      <c r="C864" s="40"/>
      <c r="D864" s="40"/>
      <c r="E864" s="40"/>
      <c r="F864" s="40"/>
      <c r="G864" s="40"/>
      <c r="H864" s="40"/>
      <c r="I864" s="57"/>
      <c r="J864" s="40"/>
      <c r="K864" s="40"/>
      <c r="L864" s="40"/>
      <c r="M864" s="40"/>
      <c r="N864" s="40"/>
      <c r="O864" s="40"/>
      <c r="P864" s="40"/>
      <c r="Q864" s="40"/>
      <c r="R864" s="40"/>
      <c r="S864" s="40"/>
      <c r="T864" s="40"/>
      <c r="U864" s="40"/>
      <c r="V864" s="40"/>
      <c r="W864" s="40"/>
      <c r="X864" s="40"/>
    </row>
    <row r="865" spans="1:24" ht="33">
      <c r="A865" s="40"/>
      <c r="B865" s="40"/>
      <c r="C865" s="40"/>
      <c r="D865" s="40"/>
      <c r="E865" s="40"/>
      <c r="F865" s="40"/>
      <c r="G865" s="40"/>
      <c r="H865" s="40"/>
      <c r="I865" s="57"/>
      <c r="J865" s="40"/>
      <c r="K865" s="40"/>
      <c r="L865" s="40"/>
      <c r="M865" s="40"/>
      <c r="N865" s="40"/>
      <c r="O865" s="40"/>
      <c r="P865" s="40"/>
      <c r="Q865" s="40"/>
      <c r="R865" s="40"/>
      <c r="S865" s="40"/>
      <c r="T865" s="40"/>
      <c r="U865" s="40"/>
      <c r="V865" s="40"/>
      <c r="W865" s="40"/>
      <c r="X865" s="40"/>
    </row>
    <row r="866" spans="1:24" ht="33">
      <c r="A866" s="40"/>
      <c r="B866" s="40"/>
      <c r="C866" s="40"/>
      <c r="D866" s="40"/>
      <c r="E866" s="40"/>
      <c r="F866" s="40"/>
      <c r="G866" s="40"/>
      <c r="H866" s="40"/>
      <c r="I866" s="57"/>
      <c r="J866" s="40"/>
      <c r="K866" s="40"/>
      <c r="L866" s="40"/>
      <c r="M866" s="40"/>
      <c r="N866" s="40"/>
      <c r="O866" s="40"/>
      <c r="P866" s="40"/>
      <c r="Q866" s="40"/>
      <c r="R866" s="40"/>
      <c r="S866" s="40"/>
      <c r="T866" s="40"/>
      <c r="U866" s="40"/>
      <c r="V866" s="40"/>
      <c r="W866" s="40"/>
      <c r="X866" s="40"/>
    </row>
    <row r="867" spans="1:24" ht="33">
      <c r="A867" s="40"/>
      <c r="B867" s="40"/>
      <c r="C867" s="40"/>
      <c r="D867" s="40"/>
      <c r="E867" s="40"/>
      <c r="F867" s="40"/>
      <c r="G867" s="40"/>
      <c r="H867" s="40"/>
      <c r="I867" s="57"/>
      <c r="J867" s="40"/>
      <c r="K867" s="40"/>
      <c r="L867" s="40"/>
      <c r="M867" s="40"/>
      <c r="N867" s="40"/>
      <c r="O867" s="40"/>
      <c r="P867" s="40"/>
      <c r="Q867" s="40"/>
      <c r="R867" s="40"/>
      <c r="S867" s="40"/>
      <c r="T867" s="40"/>
      <c r="U867" s="40"/>
      <c r="V867" s="40"/>
      <c r="W867" s="40"/>
      <c r="X867" s="40"/>
    </row>
    <row r="868" spans="1:24" ht="33">
      <c r="A868" s="40"/>
      <c r="B868" s="40"/>
      <c r="C868" s="40"/>
      <c r="D868" s="40"/>
      <c r="E868" s="40"/>
      <c r="F868" s="40"/>
      <c r="G868" s="40"/>
      <c r="H868" s="40"/>
      <c r="I868" s="57"/>
      <c r="J868" s="40"/>
      <c r="K868" s="40"/>
      <c r="L868" s="40"/>
      <c r="M868" s="40"/>
      <c r="N868" s="40"/>
      <c r="O868" s="40"/>
      <c r="P868" s="40"/>
      <c r="Q868" s="40"/>
      <c r="R868" s="40"/>
      <c r="S868" s="40"/>
      <c r="T868" s="40"/>
      <c r="U868" s="40"/>
      <c r="V868" s="40"/>
      <c r="W868" s="40"/>
      <c r="X868" s="40"/>
    </row>
    <row r="869" spans="1:24" ht="33">
      <c r="A869" s="40"/>
      <c r="B869" s="40"/>
      <c r="C869" s="40"/>
      <c r="D869" s="40"/>
      <c r="E869" s="40"/>
      <c r="F869" s="40"/>
      <c r="G869" s="40"/>
      <c r="H869" s="40"/>
      <c r="I869" s="57"/>
      <c r="J869" s="40"/>
      <c r="K869" s="40"/>
      <c r="L869" s="40"/>
      <c r="M869" s="40"/>
      <c r="N869" s="40"/>
      <c r="O869" s="40"/>
      <c r="P869" s="40"/>
      <c r="Q869" s="40"/>
      <c r="R869" s="40"/>
      <c r="S869" s="40"/>
      <c r="T869" s="40"/>
      <c r="U869" s="40"/>
      <c r="V869" s="40"/>
      <c r="W869" s="40"/>
      <c r="X869" s="40"/>
    </row>
    <row r="870" spans="1:24" ht="33">
      <c r="A870" s="40"/>
      <c r="B870" s="40"/>
      <c r="C870" s="40"/>
      <c r="D870" s="40"/>
      <c r="E870" s="40"/>
      <c r="F870" s="40"/>
      <c r="G870" s="40"/>
      <c r="H870" s="40"/>
      <c r="I870" s="57"/>
      <c r="J870" s="40"/>
      <c r="K870" s="40"/>
      <c r="L870" s="40"/>
      <c r="M870" s="40"/>
      <c r="N870" s="40"/>
      <c r="O870" s="40"/>
      <c r="P870" s="40"/>
      <c r="Q870" s="40"/>
      <c r="R870" s="40"/>
      <c r="S870" s="40"/>
      <c r="T870" s="40"/>
      <c r="U870" s="40"/>
      <c r="V870" s="40"/>
      <c r="W870" s="40"/>
      <c r="X870" s="40"/>
    </row>
    <row r="871" spans="1:24" ht="33">
      <c r="A871" s="40"/>
      <c r="B871" s="40"/>
      <c r="C871" s="40"/>
      <c r="D871" s="40"/>
      <c r="E871" s="40"/>
      <c r="F871" s="40"/>
      <c r="G871" s="40"/>
      <c r="H871" s="40"/>
      <c r="I871" s="57"/>
      <c r="J871" s="40"/>
      <c r="K871" s="40"/>
      <c r="L871" s="40"/>
      <c r="M871" s="40"/>
      <c r="N871" s="40"/>
      <c r="O871" s="40"/>
      <c r="P871" s="40"/>
      <c r="Q871" s="40"/>
      <c r="R871" s="40"/>
      <c r="S871" s="40"/>
      <c r="T871" s="40"/>
      <c r="U871" s="40"/>
      <c r="V871" s="40"/>
      <c r="W871" s="40"/>
      <c r="X871" s="40"/>
    </row>
    <row r="872" spans="1:24" ht="33">
      <c r="A872" s="40"/>
      <c r="B872" s="40"/>
      <c r="C872" s="40"/>
      <c r="D872" s="40"/>
      <c r="E872" s="40"/>
      <c r="F872" s="40"/>
      <c r="G872" s="40"/>
      <c r="H872" s="40"/>
      <c r="I872" s="57"/>
      <c r="J872" s="40"/>
      <c r="K872" s="40"/>
      <c r="L872" s="40"/>
      <c r="M872" s="40"/>
      <c r="N872" s="40"/>
      <c r="O872" s="40"/>
      <c r="P872" s="40"/>
      <c r="Q872" s="40"/>
      <c r="R872" s="40"/>
      <c r="S872" s="40"/>
      <c r="T872" s="40"/>
      <c r="U872" s="40"/>
      <c r="V872" s="40"/>
      <c r="W872" s="40"/>
      <c r="X872" s="40"/>
    </row>
    <row r="873" spans="1:24" ht="33">
      <c r="A873" s="40"/>
      <c r="B873" s="40"/>
      <c r="C873" s="40"/>
      <c r="D873" s="40"/>
      <c r="E873" s="40"/>
      <c r="F873" s="40"/>
      <c r="G873" s="40"/>
      <c r="H873" s="40"/>
      <c r="I873" s="57"/>
      <c r="J873" s="40"/>
      <c r="K873" s="40"/>
      <c r="L873" s="40"/>
      <c r="M873" s="40"/>
      <c r="N873" s="40"/>
      <c r="O873" s="40"/>
      <c r="P873" s="40"/>
      <c r="Q873" s="40"/>
      <c r="R873" s="40"/>
      <c r="S873" s="40"/>
      <c r="T873" s="40"/>
      <c r="U873" s="40"/>
      <c r="V873" s="40"/>
      <c r="W873" s="40"/>
      <c r="X873" s="40"/>
    </row>
    <row r="874" spans="1:24" ht="33">
      <c r="A874" s="40"/>
      <c r="B874" s="40"/>
      <c r="C874" s="40"/>
      <c r="D874" s="40"/>
      <c r="E874" s="40"/>
      <c r="F874" s="40"/>
      <c r="G874" s="40"/>
      <c r="H874" s="40"/>
      <c r="I874" s="57"/>
      <c r="J874" s="40"/>
      <c r="K874" s="40"/>
      <c r="L874" s="40"/>
      <c r="M874" s="40"/>
      <c r="N874" s="40"/>
      <c r="O874" s="40"/>
      <c r="P874" s="40"/>
      <c r="Q874" s="40"/>
      <c r="R874" s="40"/>
      <c r="S874" s="40"/>
      <c r="T874" s="40"/>
      <c r="U874" s="40"/>
      <c r="V874" s="40"/>
      <c r="W874" s="40"/>
      <c r="X874" s="40"/>
    </row>
    <row r="875" spans="1:24" ht="33">
      <c r="A875" s="40"/>
      <c r="B875" s="40"/>
      <c r="C875" s="40"/>
      <c r="D875" s="40"/>
      <c r="E875" s="40"/>
      <c r="F875" s="40"/>
      <c r="G875" s="40"/>
      <c r="H875" s="40"/>
      <c r="I875" s="57"/>
      <c r="J875" s="40"/>
      <c r="K875" s="40"/>
      <c r="L875" s="40"/>
      <c r="M875" s="40"/>
      <c r="N875" s="40"/>
      <c r="O875" s="40"/>
      <c r="P875" s="40"/>
      <c r="Q875" s="40"/>
      <c r="R875" s="40"/>
      <c r="S875" s="40"/>
      <c r="T875" s="40"/>
      <c r="U875" s="40"/>
      <c r="V875" s="40"/>
      <c r="W875" s="40"/>
      <c r="X875" s="40"/>
    </row>
    <row r="876" spans="1:24" ht="33">
      <c r="A876" s="40"/>
      <c r="B876" s="40"/>
      <c r="C876" s="40"/>
      <c r="D876" s="40"/>
      <c r="E876" s="40"/>
      <c r="F876" s="40"/>
      <c r="G876" s="40"/>
      <c r="H876" s="40"/>
      <c r="I876" s="57"/>
      <c r="J876" s="40"/>
      <c r="K876" s="40"/>
      <c r="L876" s="40"/>
      <c r="M876" s="40"/>
      <c r="N876" s="40"/>
      <c r="O876" s="40"/>
      <c r="P876" s="40"/>
      <c r="Q876" s="40"/>
      <c r="R876" s="40"/>
      <c r="S876" s="40"/>
      <c r="T876" s="40"/>
      <c r="U876" s="40"/>
      <c r="V876" s="40"/>
      <c r="W876" s="40"/>
      <c r="X876" s="40"/>
    </row>
    <row r="877" spans="1:24" ht="33">
      <c r="A877" s="40"/>
      <c r="B877" s="40"/>
      <c r="C877" s="40"/>
      <c r="D877" s="40"/>
      <c r="E877" s="40"/>
      <c r="F877" s="40"/>
      <c r="G877" s="40"/>
      <c r="H877" s="40"/>
      <c r="I877" s="57"/>
      <c r="J877" s="40"/>
      <c r="K877" s="40"/>
      <c r="L877" s="40"/>
      <c r="M877" s="40"/>
      <c r="N877" s="40"/>
      <c r="O877" s="40"/>
      <c r="P877" s="40"/>
      <c r="Q877" s="40"/>
      <c r="R877" s="40"/>
      <c r="S877" s="40"/>
      <c r="T877" s="40"/>
      <c r="U877" s="40"/>
      <c r="V877" s="40"/>
      <c r="W877" s="40"/>
      <c r="X877" s="40"/>
    </row>
    <row r="878" spans="1:24" ht="33">
      <c r="A878" s="40"/>
      <c r="B878" s="40"/>
      <c r="C878" s="40"/>
      <c r="D878" s="40"/>
      <c r="E878" s="40"/>
      <c r="F878" s="40"/>
      <c r="G878" s="40"/>
      <c r="H878" s="40"/>
      <c r="I878" s="57"/>
      <c r="J878" s="40"/>
      <c r="K878" s="40"/>
      <c r="L878" s="40"/>
      <c r="M878" s="40"/>
      <c r="N878" s="40"/>
      <c r="O878" s="40"/>
      <c r="P878" s="40"/>
      <c r="Q878" s="40"/>
      <c r="R878" s="40"/>
      <c r="S878" s="40"/>
      <c r="T878" s="40"/>
      <c r="U878" s="40"/>
      <c r="V878" s="40"/>
      <c r="W878" s="40"/>
      <c r="X878" s="40"/>
    </row>
    <row r="879" spans="1:24" ht="33">
      <c r="A879" s="40"/>
      <c r="B879" s="40"/>
      <c r="C879" s="40"/>
      <c r="D879" s="40"/>
      <c r="E879" s="40"/>
      <c r="F879" s="40"/>
      <c r="G879" s="40"/>
      <c r="H879" s="40"/>
      <c r="I879" s="57"/>
      <c r="J879" s="40"/>
      <c r="K879" s="40"/>
      <c r="L879" s="40"/>
      <c r="M879" s="40"/>
      <c r="N879" s="40"/>
      <c r="O879" s="40"/>
      <c r="P879" s="40"/>
      <c r="Q879" s="40"/>
      <c r="R879" s="40"/>
      <c r="S879" s="40"/>
      <c r="T879" s="40"/>
      <c r="U879" s="40"/>
      <c r="V879" s="40"/>
      <c r="W879" s="40"/>
      <c r="X879" s="40"/>
    </row>
    <row r="880" spans="1:24" ht="33">
      <c r="A880" s="40"/>
      <c r="B880" s="40"/>
      <c r="C880" s="40"/>
      <c r="D880" s="40"/>
      <c r="E880" s="40"/>
      <c r="F880" s="40"/>
      <c r="G880" s="40"/>
      <c r="H880" s="40"/>
      <c r="I880" s="57"/>
      <c r="J880" s="40"/>
      <c r="K880" s="40"/>
      <c r="L880" s="40"/>
      <c r="M880" s="40"/>
      <c r="N880" s="40"/>
      <c r="O880" s="40"/>
      <c r="P880" s="40"/>
      <c r="Q880" s="40"/>
      <c r="R880" s="40"/>
      <c r="S880" s="40"/>
      <c r="T880" s="40"/>
      <c r="U880" s="40"/>
      <c r="V880" s="40"/>
      <c r="W880" s="40"/>
      <c r="X880" s="40"/>
    </row>
    <row r="881" spans="1:24" ht="33">
      <c r="A881" s="40"/>
      <c r="B881" s="40"/>
      <c r="C881" s="40"/>
      <c r="D881" s="40"/>
      <c r="E881" s="40"/>
      <c r="F881" s="40"/>
      <c r="G881" s="40"/>
      <c r="H881" s="40"/>
      <c r="I881" s="57"/>
      <c r="J881" s="40"/>
      <c r="K881" s="40"/>
      <c r="L881" s="40"/>
      <c r="M881" s="40"/>
      <c r="N881" s="40"/>
      <c r="O881" s="40"/>
      <c r="P881" s="40"/>
      <c r="Q881" s="40"/>
      <c r="R881" s="40"/>
      <c r="S881" s="40"/>
      <c r="T881" s="40"/>
      <c r="U881" s="40"/>
      <c r="V881" s="40"/>
      <c r="W881" s="40"/>
      <c r="X881" s="40"/>
    </row>
    <row r="882" spans="1:24" ht="33">
      <c r="A882" s="40"/>
      <c r="B882" s="40"/>
      <c r="C882" s="40"/>
      <c r="D882" s="40"/>
      <c r="E882" s="40"/>
      <c r="F882" s="40"/>
      <c r="G882" s="40"/>
      <c r="H882" s="40"/>
      <c r="I882" s="57"/>
      <c r="J882" s="40"/>
      <c r="K882" s="40"/>
      <c r="L882" s="40"/>
      <c r="M882" s="40"/>
      <c r="N882" s="40"/>
      <c r="O882" s="40"/>
      <c r="P882" s="40"/>
      <c r="Q882" s="40"/>
      <c r="R882" s="40"/>
      <c r="S882" s="40"/>
      <c r="T882" s="40"/>
      <c r="U882" s="40"/>
      <c r="V882" s="40"/>
      <c r="W882" s="40"/>
      <c r="X882" s="40"/>
    </row>
    <row r="883" spans="1:24" ht="33">
      <c r="A883" s="40"/>
      <c r="B883" s="40"/>
      <c r="C883" s="40"/>
      <c r="D883" s="40"/>
      <c r="E883" s="40"/>
      <c r="F883" s="40"/>
      <c r="G883" s="40"/>
      <c r="H883" s="40"/>
      <c r="I883" s="57"/>
      <c r="J883" s="40"/>
      <c r="K883" s="40"/>
      <c r="L883" s="40"/>
      <c r="M883" s="40"/>
      <c r="N883" s="40"/>
      <c r="O883" s="40"/>
      <c r="P883" s="40"/>
      <c r="Q883" s="40"/>
      <c r="R883" s="40"/>
      <c r="S883" s="40"/>
      <c r="T883" s="40"/>
      <c r="U883" s="40"/>
      <c r="V883" s="40"/>
      <c r="W883" s="40"/>
      <c r="X883" s="40"/>
    </row>
    <row r="884" spans="1:24" ht="33">
      <c r="A884" s="40"/>
      <c r="B884" s="40"/>
      <c r="C884" s="40"/>
      <c r="D884" s="40"/>
      <c r="E884" s="40"/>
      <c r="F884" s="40"/>
      <c r="G884" s="40"/>
      <c r="H884" s="40"/>
      <c r="I884" s="57"/>
      <c r="J884" s="40"/>
      <c r="K884" s="40"/>
      <c r="L884" s="40"/>
      <c r="M884" s="40"/>
      <c r="N884" s="40"/>
      <c r="O884" s="40"/>
      <c r="P884" s="40"/>
      <c r="Q884" s="40"/>
      <c r="R884" s="40"/>
      <c r="S884" s="40"/>
      <c r="T884" s="40"/>
      <c r="U884" s="40"/>
      <c r="V884" s="40"/>
      <c r="W884" s="40"/>
      <c r="X884" s="40"/>
    </row>
    <row r="885" spans="1:24" ht="33">
      <c r="A885" s="40"/>
      <c r="B885" s="40"/>
      <c r="C885" s="40"/>
      <c r="D885" s="40"/>
      <c r="E885" s="40"/>
      <c r="F885" s="40"/>
      <c r="G885" s="40"/>
      <c r="H885" s="40"/>
      <c r="I885" s="57"/>
      <c r="J885" s="40"/>
      <c r="K885" s="40"/>
      <c r="L885" s="40"/>
      <c r="M885" s="40"/>
      <c r="N885" s="40"/>
      <c r="O885" s="40"/>
      <c r="P885" s="40"/>
      <c r="Q885" s="40"/>
      <c r="R885" s="40"/>
      <c r="S885" s="40"/>
      <c r="T885" s="40"/>
      <c r="U885" s="40"/>
      <c r="V885" s="40"/>
      <c r="W885" s="40"/>
      <c r="X885" s="40"/>
    </row>
    <row r="886" spans="1:24" ht="33">
      <c r="A886" s="40"/>
      <c r="B886" s="40"/>
      <c r="C886" s="40"/>
      <c r="D886" s="40"/>
      <c r="E886" s="40"/>
      <c r="F886" s="40"/>
      <c r="G886" s="40"/>
      <c r="H886" s="40"/>
      <c r="I886" s="57"/>
      <c r="J886" s="40"/>
      <c r="K886" s="40"/>
      <c r="L886" s="40"/>
      <c r="M886" s="40"/>
      <c r="N886" s="40"/>
      <c r="O886" s="40"/>
      <c r="P886" s="40"/>
      <c r="Q886" s="40"/>
      <c r="R886" s="40"/>
      <c r="S886" s="40"/>
      <c r="T886" s="40"/>
      <c r="U886" s="40"/>
      <c r="V886" s="40"/>
      <c r="W886" s="40"/>
      <c r="X886" s="40"/>
    </row>
    <row r="887" spans="1:24" ht="33">
      <c r="A887" s="40"/>
      <c r="B887" s="40"/>
      <c r="C887" s="40"/>
      <c r="D887" s="40"/>
      <c r="E887" s="40"/>
      <c r="F887" s="40"/>
      <c r="G887" s="40"/>
      <c r="H887" s="40"/>
      <c r="I887" s="57"/>
      <c r="J887" s="40"/>
      <c r="K887" s="40"/>
      <c r="L887" s="40"/>
      <c r="M887" s="40"/>
      <c r="N887" s="40"/>
      <c r="O887" s="40"/>
      <c r="P887" s="40"/>
      <c r="Q887" s="40"/>
      <c r="R887" s="40"/>
      <c r="S887" s="40"/>
      <c r="T887" s="40"/>
      <c r="U887" s="40"/>
      <c r="V887" s="40"/>
      <c r="W887" s="40"/>
      <c r="X887" s="40"/>
    </row>
    <row r="888" spans="1:24" ht="33">
      <c r="A888" s="40"/>
      <c r="B888" s="40"/>
      <c r="C888" s="40"/>
      <c r="D888" s="40"/>
      <c r="E888" s="40"/>
      <c r="F888" s="40"/>
      <c r="G888" s="40"/>
      <c r="H888" s="40"/>
      <c r="I888" s="57"/>
      <c r="J888" s="40"/>
      <c r="K888" s="40"/>
      <c r="L888" s="40"/>
      <c r="M888" s="40"/>
      <c r="N888" s="40"/>
      <c r="O888" s="40"/>
      <c r="P888" s="40"/>
      <c r="Q888" s="40"/>
      <c r="R888" s="40"/>
      <c r="S888" s="40"/>
      <c r="T888" s="40"/>
      <c r="U888" s="40"/>
      <c r="V888" s="40"/>
      <c r="W888" s="40"/>
      <c r="X888" s="40"/>
    </row>
    <row r="889" spans="1:24" ht="33">
      <c r="A889" s="40"/>
      <c r="B889" s="40"/>
      <c r="C889" s="40"/>
      <c r="D889" s="40"/>
      <c r="E889" s="40"/>
      <c r="F889" s="40"/>
      <c r="G889" s="40"/>
      <c r="H889" s="40"/>
      <c r="I889" s="57"/>
      <c r="J889" s="40"/>
      <c r="K889" s="40"/>
      <c r="L889" s="40"/>
      <c r="M889" s="40"/>
      <c r="N889" s="40"/>
      <c r="O889" s="40"/>
      <c r="P889" s="40"/>
      <c r="Q889" s="40"/>
      <c r="R889" s="40"/>
      <c r="S889" s="40"/>
      <c r="T889" s="40"/>
      <c r="U889" s="40"/>
      <c r="V889" s="40"/>
      <c r="W889" s="40"/>
      <c r="X889" s="40"/>
    </row>
    <row r="890" spans="1:24" ht="33">
      <c r="A890" s="40"/>
      <c r="B890" s="40"/>
      <c r="C890" s="40"/>
      <c r="D890" s="40"/>
      <c r="E890" s="40"/>
      <c r="F890" s="40"/>
      <c r="G890" s="40"/>
      <c r="H890" s="40"/>
      <c r="I890" s="57"/>
      <c r="J890" s="40"/>
      <c r="K890" s="40"/>
      <c r="L890" s="40"/>
      <c r="M890" s="40"/>
      <c r="N890" s="40"/>
      <c r="O890" s="40"/>
      <c r="P890" s="40"/>
      <c r="Q890" s="40"/>
      <c r="R890" s="40"/>
      <c r="S890" s="40"/>
      <c r="T890" s="40"/>
      <c r="U890" s="40"/>
      <c r="V890" s="40"/>
      <c r="W890" s="40"/>
      <c r="X890" s="40"/>
    </row>
    <row r="891" spans="1:24" ht="33">
      <c r="A891" s="40"/>
      <c r="B891" s="40"/>
      <c r="C891" s="40"/>
      <c r="D891" s="40"/>
      <c r="E891" s="40"/>
      <c r="F891" s="40"/>
      <c r="G891" s="40"/>
      <c r="H891" s="40"/>
      <c r="I891" s="57"/>
      <c r="J891" s="40"/>
      <c r="K891" s="40"/>
      <c r="L891" s="40"/>
      <c r="M891" s="40"/>
      <c r="N891" s="40"/>
      <c r="O891" s="40"/>
      <c r="P891" s="40"/>
      <c r="Q891" s="40"/>
      <c r="R891" s="40"/>
      <c r="S891" s="40"/>
      <c r="T891" s="40"/>
      <c r="U891" s="40"/>
      <c r="V891" s="40"/>
      <c r="W891" s="40"/>
      <c r="X891" s="40"/>
    </row>
    <row r="892" spans="1:24" ht="33">
      <c r="A892" s="40"/>
      <c r="B892" s="40"/>
      <c r="C892" s="40"/>
      <c r="D892" s="40"/>
      <c r="E892" s="40"/>
      <c r="F892" s="40"/>
      <c r="G892" s="40"/>
      <c r="H892" s="40"/>
      <c r="I892" s="57"/>
      <c r="J892" s="40"/>
      <c r="K892" s="40"/>
      <c r="L892" s="40"/>
      <c r="M892" s="40"/>
      <c r="N892" s="40"/>
      <c r="O892" s="40"/>
      <c r="P892" s="40"/>
      <c r="Q892" s="40"/>
      <c r="R892" s="40"/>
      <c r="S892" s="40"/>
      <c r="T892" s="40"/>
      <c r="U892" s="40"/>
      <c r="V892" s="40"/>
      <c r="W892" s="40"/>
      <c r="X892" s="40"/>
    </row>
    <row r="893" spans="1:24" ht="33">
      <c r="A893" s="40"/>
      <c r="B893" s="40"/>
      <c r="C893" s="40"/>
      <c r="D893" s="40"/>
      <c r="E893" s="40"/>
      <c r="F893" s="40"/>
      <c r="G893" s="40"/>
      <c r="H893" s="40"/>
      <c r="I893" s="57"/>
      <c r="J893" s="40"/>
      <c r="K893" s="40"/>
      <c r="L893" s="40"/>
      <c r="M893" s="40"/>
      <c r="N893" s="40"/>
      <c r="O893" s="40"/>
      <c r="P893" s="40"/>
      <c r="Q893" s="40"/>
      <c r="R893" s="40"/>
      <c r="S893" s="40"/>
      <c r="T893" s="40"/>
      <c r="U893" s="40"/>
      <c r="V893" s="40"/>
      <c r="W893" s="40"/>
      <c r="X893" s="40"/>
    </row>
    <row r="894" spans="1:24" ht="33">
      <c r="A894" s="40"/>
      <c r="B894" s="40"/>
      <c r="C894" s="40"/>
      <c r="D894" s="40"/>
      <c r="E894" s="40"/>
      <c r="F894" s="40"/>
      <c r="G894" s="40"/>
      <c r="H894" s="40"/>
      <c r="I894" s="57"/>
      <c r="J894" s="40"/>
      <c r="K894" s="40"/>
      <c r="L894" s="40"/>
      <c r="M894" s="40"/>
      <c r="N894" s="40"/>
      <c r="O894" s="40"/>
      <c r="P894" s="40"/>
      <c r="Q894" s="40"/>
      <c r="R894" s="40"/>
      <c r="S894" s="40"/>
      <c r="T894" s="40"/>
      <c r="U894" s="40"/>
      <c r="V894" s="40"/>
      <c r="W894" s="40"/>
      <c r="X894" s="40"/>
    </row>
    <row r="895" spans="1:24" ht="33">
      <c r="A895" s="40"/>
      <c r="B895" s="40"/>
      <c r="C895" s="40"/>
      <c r="D895" s="40"/>
      <c r="E895" s="40"/>
      <c r="F895" s="40"/>
      <c r="G895" s="40"/>
      <c r="H895" s="40"/>
      <c r="I895" s="57"/>
      <c r="J895" s="40"/>
      <c r="K895" s="40"/>
      <c r="L895" s="40"/>
      <c r="M895" s="40"/>
      <c r="N895" s="40"/>
      <c r="O895" s="40"/>
      <c r="P895" s="40"/>
      <c r="Q895" s="40"/>
      <c r="R895" s="40"/>
      <c r="S895" s="40"/>
      <c r="T895" s="40"/>
      <c r="U895" s="40"/>
      <c r="V895" s="40"/>
      <c r="W895" s="40"/>
      <c r="X895" s="40"/>
    </row>
    <row r="896" spans="1:24" ht="33">
      <c r="A896" s="40"/>
      <c r="B896" s="40"/>
      <c r="C896" s="40"/>
      <c r="D896" s="40"/>
      <c r="E896" s="40"/>
      <c r="F896" s="40"/>
      <c r="G896" s="40"/>
      <c r="H896" s="40"/>
      <c r="I896" s="57"/>
      <c r="J896" s="40"/>
      <c r="K896" s="40"/>
      <c r="L896" s="40"/>
      <c r="M896" s="40"/>
      <c r="N896" s="40"/>
      <c r="O896" s="40"/>
      <c r="P896" s="40"/>
      <c r="Q896" s="40"/>
      <c r="R896" s="40"/>
      <c r="S896" s="40"/>
      <c r="T896" s="40"/>
      <c r="U896" s="40"/>
      <c r="V896" s="40"/>
      <c r="W896" s="40"/>
      <c r="X896" s="40"/>
    </row>
    <row r="897" spans="1:24" ht="33">
      <c r="A897" s="40"/>
      <c r="B897" s="40"/>
      <c r="C897" s="40"/>
      <c r="D897" s="40"/>
      <c r="E897" s="40"/>
      <c r="F897" s="40"/>
      <c r="G897" s="40"/>
      <c r="H897" s="40"/>
      <c r="I897" s="57"/>
      <c r="J897" s="40"/>
      <c r="K897" s="40"/>
      <c r="L897" s="40"/>
      <c r="M897" s="40"/>
      <c r="N897" s="40"/>
      <c r="O897" s="40"/>
      <c r="P897" s="40"/>
      <c r="Q897" s="40"/>
      <c r="R897" s="40"/>
      <c r="S897" s="40"/>
      <c r="T897" s="40"/>
      <c r="U897" s="40"/>
      <c r="V897" s="40"/>
      <c r="W897" s="40"/>
      <c r="X897" s="40"/>
    </row>
    <row r="898" spans="1:24" ht="33">
      <c r="A898" s="40"/>
      <c r="B898" s="40"/>
      <c r="C898" s="40"/>
      <c r="D898" s="40"/>
      <c r="E898" s="40"/>
      <c r="F898" s="40"/>
      <c r="G898" s="40"/>
      <c r="H898" s="40"/>
      <c r="I898" s="57"/>
      <c r="J898" s="40"/>
      <c r="K898" s="40"/>
      <c r="L898" s="40"/>
      <c r="M898" s="40"/>
      <c r="N898" s="40"/>
      <c r="O898" s="40"/>
      <c r="P898" s="40"/>
      <c r="Q898" s="40"/>
      <c r="R898" s="40"/>
      <c r="S898" s="40"/>
      <c r="T898" s="40"/>
      <c r="U898" s="40"/>
      <c r="V898" s="40"/>
      <c r="W898" s="40"/>
      <c r="X898" s="40"/>
    </row>
    <row r="899" spans="1:24" ht="33">
      <c r="A899" s="40"/>
      <c r="B899" s="40"/>
      <c r="C899" s="40"/>
      <c r="D899" s="40"/>
      <c r="E899" s="40"/>
      <c r="F899" s="40"/>
      <c r="G899" s="40"/>
      <c r="H899" s="40"/>
      <c r="I899" s="57"/>
      <c r="J899" s="40"/>
      <c r="K899" s="40"/>
      <c r="L899" s="40"/>
      <c r="M899" s="40"/>
      <c r="N899" s="40"/>
      <c r="O899" s="40"/>
      <c r="P899" s="40"/>
      <c r="Q899" s="40"/>
      <c r="R899" s="40"/>
      <c r="S899" s="40"/>
      <c r="T899" s="40"/>
      <c r="U899" s="40"/>
      <c r="V899" s="40"/>
      <c r="W899" s="40"/>
      <c r="X899" s="40"/>
    </row>
    <row r="900" spans="1:24" ht="33">
      <c r="A900" s="40"/>
      <c r="B900" s="40"/>
      <c r="C900" s="40"/>
      <c r="D900" s="40"/>
      <c r="E900" s="40"/>
      <c r="F900" s="40"/>
      <c r="G900" s="40"/>
      <c r="H900" s="40"/>
      <c r="I900" s="57"/>
      <c r="J900" s="40"/>
      <c r="K900" s="40"/>
      <c r="L900" s="40"/>
      <c r="M900" s="40"/>
      <c r="N900" s="40"/>
      <c r="O900" s="40"/>
      <c r="P900" s="40"/>
      <c r="Q900" s="40"/>
      <c r="R900" s="40"/>
      <c r="S900" s="40"/>
      <c r="T900" s="40"/>
      <c r="U900" s="40"/>
      <c r="V900" s="40"/>
      <c r="W900" s="40"/>
      <c r="X900" s="40"/>
    </row>
    <row r="901" spans="1:24" ht="33">
      <c r="A901" s="40"/>
      <c r="B901" s="40"/>
      <c r="C901" s="40"/>
      <c r="D901" s="40"/>
      <c r="E901" s="40"/>
      <c r="F901" s="40"/>
      <c r="G901" s="40"/>
      <c r="H901" s="40"/>
      <c r="I901" s="57"/>
      <c r="J901" s="40"/>
      <c r="K901" s="40"/>
      <c r="L901" s="40"/>
      <c r="M901" s="40"/>
      <c r="N901" s="40"/>
      <c r="O901" s="40"/>
      <c r="P901" s="40"/>
      <c r="Q901" s="40"/>
      <c r="R901" s="40"/>
      <c r="S901" s="40"/>
      <c r="T901" s="40"/>
      <c r="U901" s="40"/>
      <c r="V901" s="40"/>
      <c r="W901" s="40"/>
      <c r="X901" s="40"/>
    </row>
    <row r="902" spans="1:24" ht="33">
      <c r="A902" s="40"/>
      <c r="B902" s="40"/>
      <c r="C902" s="40"/>
      <c r="D902" s="40"/>
      <c r="E902" s="40"/>
      <c r="F902" s="40"/>
      <c r="G902" s="40"/>
      <c r="H902" s="40"/>
      <c r="I902" s="57"/>
      <c r="J902" s="40"/>
      <c r="K902" s="40"/>
      <c r="L902" s="40"/>
      <c r="M902" s="40"/>
      <c r="N902" s="40"/>
      <c r="O902" s="40"/>
      <c r="P902" s="40"/>
      <c r="Q902" s="40"/>
      <c r="R902" s="40"/>
      <c r="S902" s="40"/>
      <c r="T902" s="40"/>
      <c r="U902" s="40"/>
      <c r="V902" s="40"/>
      <c r="W902" s="40"/>
      <c r="X902" s="40"/>
    </row>
    <row r="903" spans="1:24" ht="33">
      <c r="A903" s="40"/>
      <c r="B903" s="40"/>
      <c r="C903" s="40"/>
      <c r="D903" s="40"/>
      <c r="E903" s="40"/>
      <c r="F903" s="40"/>
      <c r="G903" s="40"/>
      <c r="H903" s="40"/>
      <c r="I903" s="57"/>
      <c r="J903" s="40"/>
      <c r="K903" s="40"/>
      <c r="L903" s="40"/>
      <c r="M903" s="40"/>
      <c r="N903" s="40"/>
      <c r="O903" s="40"/>
      <c r="P903" s="40"/>
      <c r="Q903" s="40"/>
      <c r="R903" s="40"/>
      <c r="S903" s="40"/>
      <c r="T903" s="40"/>
      <c r="U903" s="40"/>
      <c r="V903" s="40"/>
      <c r="W903" s="40"/>
      <c r="X903" s="40"/>
    </row>
    <row r="904" spans="1:24" ht="33">
      <c r="A904" s="40"/>
      <c r="B904" s="40"/>
      <c r="C904" s="40"/>
      <c r="D904" s="40"/>
      <c r="E904" s="40"/>
      <c r="F904" s="40"/>
      <c r="G904" s="40"/>
      <c r="H904" s="40"/>
      <c r="I904" s="57"/>
      <c r="J904" s="40"/>
      <c r="K904" s="40"/>
      <c r="L904" s="40"/>
      <c r="M904" s="40"/>
      <c r="N904" s="40"/>
      <c r="O904" s="40"/>
      <c r="P904" s="40"/>
      <c r="Q904" s="40"/>
      <c r="R904" s="40"/>
      <c r="S904" s="40"/>
      <c r="T904" s="40"/>
      <c r="U904" s="40"/>
      <c r="V904" s="40"/>
      <c r="W904" s="40"/>
      <c r="X904" s="40"/>
    </row>
    <row r="905" spans="1:24" ht="33">
      <c r="A905" s="40"/>
      <c r="B905" s="40"/>
      <c r="C905" s="40"/>
      <c r="D905" s="40"/>
      <c r="E905" s="40"/>
      <c r="F905" s="40"/>
      <c r="G905" s="40"/>
      <c r="H905" s="40"/>
      <c r="I905" s="57"/>
      <c r="J905" s="40"/>
      <c r="K905" s="40"/>
      <c r="L905" s="40"/>
      <c r="M905" s="40"/>
      <c r="N905" s="40"/>
      <c r="O905" s="40"/>
      <c r="P905" s="40"/>
      <c r="Q905" s="40"/>
      <c r="R905" s="40"/>
      <c r="S905" s="40"/>
      <c r="T905" s="40"/>
      <c r="U905" s="40"/>
      <c r="V905" s="40"/>
      <c r="W905" s="40"/>
      <c r="X905" s="40"/>
    </row>
    <row r="906" spans="1:24" ht="33">
      <c r="A906" s="40"/>
      <c r="B906" s="40"/>
      <c r="C906" s="40"/>
      <c r="D906" s="40"/>
      <c r="E906" s="40"/>
      <c r="F906" s="40"/>
      <c r="G906" s="40"/>
      <c r="H906" s="40"/>
      <c r="I906" s="57"/>
      <c r="J906" s="40"/>
      <c r="K906" s="40"/>
      <c r="L906" s="40"/>
      <c r="M906" s="40"/>
      <c r="N906" s="40"/>
      <c r="O906" s="40"/>
      <c r="P906" s="40"/>
      <c r="Q906" s="40"/>
      <c r="R906" s="40"/>
      <c r="S906" s="40"/>
      <c r="T906" s="40"/>
      <c r="U906" s="40"/>
      <c r="V906" s="40"/>
      <c r="W906" s="40"/>
      <c r="X906" s="40"/>
    </row>
    <row r="907" spans="1:24" ht="33">
      <c r="A907" s="40"/>
      <c r="B907" s="40"/>
      <c r="C907" s="40"/>
      <c r="D907" s="40"/>
      <c r="E907" s="40"/>
      <c r="F907" s="40"/>
      <c r="G907" s="40"/>
      <c r="H907" s="40"/>
      <c r="I907" s="57"/>
      <c r="J907" s="40"/>
      <c r="K907" s="40"/>
      <c r="L907" s="40"/>
      <c r="M907" s="40"/>
      <c r="N907" s="40"/>
      <c r="O907" s="40"/>
      <c r="P907" s="40"/>
      <c r="Q907" s="40"/>
      <c r="R907" s="40"/>
      <c r="S907" s="40"/>
      <c r="T907" s="40"/>
      <c r="U907" s="40"/>
      <c r="V907" s="40"/>
      <c r="W907" s="40"/>
      <c r="X907" s="40"/>
    </row>
    <row r="908" spans="1:24" ht="33">
      <c r="A908" s="40"/>
      <c r="B908" s="40"/>
      <c r="C908" s="40"/>
      <c r="D908" s="40"/>
      <c r="E908" s="40"/>
      <c r="F908" s="40"/>
      <c r="G908" s="40"/>
      <c r="H908" s="40"/>
      <c r="I908" s="57"/>
      <c r="J908" s="40"/>
      <c r="K908" s="40"/>
      <c r="L908" s="40"/>
      <c r="M908" s="40"/>
      <c r="N908" s="40"/>
      <c r="O908" s="40"/>
      <c r="P908" s="40"/>
      <c r="Q908" s="40"/>
      <c r="R908" s="40"/>
      <c r="S908" s="40"/>
      <c r="T908" s="40"/>
      <c r="U908" s="40"/>
      <c r="V908" s="40"/>
      <c r="W908" s="40"/>
      <c r="X908" s="40"/>
    </row>
    <row r="909" spans="1:24" ht="33">
      <c r="A909" s="40"/>
      <c r="B909" s="40"/>
      <c r="C909" s="40"/>
      <c r="D909" s="40"/>
      <c r="E909" s="40"/>
      <c r="F909" s="40"/>
      <c r="G909" s="40"/>
      <c r="H909" s="40"/>
      <c r="I909" s="57"/>
      <c r="J909" s="40"/>
      <c r="K909" s="40"/>
      <c r="L909" s="40"/>
      <c r="M909" s="40"/>
      <c r="N909" s="40"/>
      <c r="O909" s="40"/>
      <c r="P909" s="40"/>
      <c r="Q909" s="40"/>
      <c r="R909" s="40"/>
      <c r="S909" s="40"/>
      <c r="T909" s="40"/>
      <c r="U909" s="40"/>
      <c r="V909" s="40"/>
      <c r="W909" s="40"/>
      <c r="X909" s="40"/>
    </row>
    <row r="910" spans="1:24" ht="33">
      <c r="A910" s="40"/>
      <c r="B910" s="40"/>
      <c r="C910" s="40"/>
      <c r="D910" s="40"/>
      <c r="E910" s="40"/>
      <c r="F910" s="40"/>
      <c r="G910" s="40"/>
      <c r="H910" s="40"/>
      <c r="I910" s="57"/>
      <c r="J910" s="40"/>
      <c r="K910" s="40"/>
      <c r="L910" s="40"/>
      <c r="M910" s="40"/>
      <c r="N910" s="40"/>
      <c r="O910" s="40"/>
      <c r="P910" s="40"/>
      <c r="Q910" s="40"/>
      <c r="R910" s="40"/>
      <c r="S910" s="40"/>
      <c r="T910" s="40"/>
      <c r="U910" s="40"/>
      <c r="V910" s="40"/>
      <c r="W910" s="40"/>
      <c r="X910" s="40"/>
    </row>
    <row r="911" spans="1:24" ht="33">
      <c r="A911" s="40"/>
      <c r="B911" s="40"/>
      <c r="C911" s="40"/>
      <c r="D911" s="40"/>
      <c r="E911" s="40"/>
      <c r="F911" s="40"/>
      <c r="G911" s="40"/>
      <c r="H911" s="40"/>
      <c r="I911" s="57"/>
      <c r="J911" s="40"/>
      <c r="K911" s="40"/>
      <c r="L911" s="40"/>
      <c r="M911" s="40"/>
      <c r="N911" s="40"/>
      <c r="O911" s="40"/>
      <c r="P911" s="40"/>
      <c r="Q911" s="40"/>
      <c r="R911" s="40"/>
      <c r="S911" s="40"/>
      <c r="T911" s="40"/>
      <c r="U911" s="40"/>
      <c r="V911" s="40"/>
      <c r="W911" s="40"/>
      <c r="X911" s="40"/>
    </row>
    <row r="912" spans="1:24" ht="33">
      <c r="A912" s="40"/>
      <c r="B912" s="40"/>
      <c r="C912" s="40"/>
      <c r="D912" s="40"/>
      <c r="E912" s="40"/>
      <c r="F912" s="40"/>
      <c r="G912" s="40"/>
      <c r="H912" s="40"/>
      <c r="I912" s="57"/>
      <c r="J912" s="40"/>
      <c r="K912" s="40"/>
      <c r="L912" s="40"/>
      <c r="M912" s="40"/>
      <c r="N912" s="40"/>
      <c r="O912" s="40"/>
      <c r="P912" s="40"/>
      <c r="Q912" s="40"/>
      <c r="R912" s="40"/>
      <c r="S912" s="40"/>
      <c r="T912" s="40"/>
      <c r="U912" s="40"/>
      <c r="V912" s="40"/>
      <c r="W912" s="40"/>
      <c r="X912" s="40"/>
    </row>
  </sheetData>
  <sheetProtection/>
  <mergeCells count="32">
    <mergeCell ref="A160:H160"/>
    <mergeCell ref="A165:H165"/>
    <mergeCell ref="A230:H230"/>
    <mergeCell ref="A181:H181"/>
    <mergeCell ref="A196:H196"/>
    <mergeCell ref="A176:H176"/>
    <mergeCell ref="A50:H50"/>
    <mergeCell ref="A68:H68"/>
    <mergeCell ref="A100:H100"/>
    <mergeCell ref="A105:H105"/>
    <mergeCell ref="A122:H122"/>
    <mergeCell ref="A150:H150"/>
    <mergeCell ref="A389:H389"/>
    <mergeCell ref="A392:H392"/>
    <mergeCell ref="A395:H395"/>
    <mergeCell ref="A414:H414"/>
    <mergeCell ref="A119:H119"/>
    <mergeCell ref="A202:H202"/>
    <mergeCell ref="A214:H214"/>
    <mergeCell ref="A223:H223"/>
    <mergeCell ref="A242:H242"/>
    <mergeCell ref="A274:H274"/>
    <mergeCell ref="I1:J1"/>
    <mergeCell ref="A281:H281"/>
    <mergeCell ref="A292:H292"/>
    <mergeCell ref="A306:H306"/>
    <mergeCell ref="A317:H317"/>
    <mergeCell ref="A337:H337"/>
    <mergeCell ref="A333:H333"/>
    <mergeCell ref="A330:H330"/>
    <mergeCell ref="A7:H7"/>
    <mergeCell ref="A41:H41"/>
  </mergeCells>
  <conditionalFormatting sqref="E145:G145">
    <cfRule type="expression" priority="2" dxfId="42">
      <formula>$B145</formula>
    </cfRule>
  </conditionalFormatting>
  <conditionalFormatting sqref="E97:G97">
    <cfRule type="expression" priority="1" dxfId="42">
      <formula>$B97</formula>
    </cfRule>
  </conditionalFormatting>
  <hyperlinks>
    <hyperlink ref="G71" r:id="rId1" display="http://www.cncenter.cz/clanek/1635/branding-m"/>
    <hyperlink ref="G69" r:id="rId2" display="http://www.cncenter.cz/online-tituly"/>
    <hyperlink ref="G80" r:id="rId3" display="http://www.cncenter.cz/clanek/1571/gate"/>
    <hyperlink ref="G126" r:id="rId4" display="http://ad.economia.cz/bannerova-reklama/nestandardni-formaty/branding-fireplace/zena-cz/"/>
    <hyperlink ref="G127" r:id="rId5" display="http://ad.economia.cz/bannerova-reklama/nestandardni-formaty/branding-fireplace/sport-aktualne-cz/"/>
    <hyperlink ref="G125" r:id="rId6" display="http://ad.economia.cz/bannerova-reklama/nestandardni-formaty/branding-fireplace/centrum-cz-atlas-cz-volny-cz/"/>
    <hyperlink ref="G128" r:id="rId7" display="http://ad.economia.cz/bannerova-reklama/nestandardni-formaty/branding-fireplace/vareni-cz-zdrave-cz/"/>
    <hyperlink ref="G130" r:id="rId8" display="http://ad.economia.cz/bannerova-reklama/nestandardni-formaty/branding-fireplace/aktualne-cz/"/>
    <hyperlink ref="G131" r:id="rId9" display="http://ad.economia.cz/bannerova-reklama/nestandardni-formaty/branding-fireplace/ihned-cz/"/>
    <hyperlink ref="G132" r:id="rId10" display="http://ad.economia.cz/bannerova-reklama/nestandardni-formaty/branding-fireplace/penize-cz-1/"/>
    <hyperlink ref="G123" r:id="rId11" display="http://ad.economia.cz/bannerova-reklama/standardni-formaty/"/>
    <hyperlink ref="G135" r:id="rId12" display="http://ad.economia.cz/bannerova-reklama/nestandardni-formaty/leaderboard-rollout/"/>
    <hyperlink ref="G141" r:id="rId13" display="http://ad.economia.cz/bannerova-reklama/nestandardni-formaty/starter-i-layer/"/>
    <hyperlink ref="G142" r:id="rId14" display="http://ad.economia.cz/bannerova-reklama/nestandardni-formaty/sticky-ad/"/>
    <hyperlink ref="G143" r:id="rId15" display="http://ad.economia.cz/bannerova-reklama/nestandardni-formaty/videoad/"/>
    <hyperlink ref="G166" r:id="rId16" display="http://www.finance.cz/reklama/specifikace/"/>
    <hyperlink ref="G162" r:id="rId17" display="https://www.facebook.com/business/ads-guide/clicks-to-website/"/>
    <hyperlink ref="G177" r:id="rId18" display="http://reklama.geewa.cz/2008/09/pro-inzerovat-na-geewa-online-hrch.html"/>
    <hyperlink ref="G188" r:id="rId19" display="https://support.google.com/displayspecs/?hl=en&amp;rd=2#topic=4588474"/>
    <hyperlink ref="G184" r:id="rId20" display="https://support.google.com/adwordspolicy/answer/176108"/>
    <hyperlink ref="G203" r:id="rId21" display="http://www.impressionmedia.cz/technicke-specifilkace/#square"/>
    <hyperlink ref="G204" r:id="rId22" display="http://img.csfd.cz/documents/marketing/presentations/CSFD_reklama_technicky.pdf"/>
    <hyperlink ref="G205" r:id="rId23" display="http://www.impressionmedia.cz/technicke-specifilkace/#doubleleaderboardvideo"/>
    <hyperlink ref="G209" r:id="rId24" display="http://www.impressionmedia.cz/technicke-specifilkace/#interstitial"/>
    <hyperlink ref="G206" r:id="rId25" display="http://www.impressionmedia.cz/technicke-specifilkace/#expand"/>
    <hyperlink ref="G207" r:id="rId26" display="http://www.impressionmedia.cz/technicke-specifilkace/#ilayer"/>
    <hyperlink ref="G208" r:id="rId27" display="http://www.impressionmedia.cz/technicke-specifilkace/#videoilayer"/>
    <hyperlink ref="G210" r:id="rId28" display="http://www.impressionmedia.cz/technicke-specifilkace/#leaderboard"/>
    <hyperlink ref="G211" r:id="rId29" display="http://www.impressionmedia.cz/technicke-specifilkace/#preroll"/>
    <hyperlink ref="G212" r:id="rId30" display="http://www.impressionmedia.cz/technicke-specifilkace/#rollbandvideo"/>
    <hyperlink ref="G215" r:id="rId31" display="http://www.iinfo.cz/pro-inzerenty/technicke-specifikace/"/>
    <hyperlink ref="G216" r:id="rId32" display="http://www.iinfo.cz/nove-specialni-formaty-gemius.pdf"/>
    <hyperlink ref="G217" r:id="rId33" display="http://www.iinfo.cz/nove-specialni-formaty-gemius.pdf"/>
    <hyperlink ref="G218" r:id="rId34" display="http://www.iinfo.cz/pro-inzerenty/technicke-specifikace/"/>
    <hyperlink ref="G219" r:id="rId35" display="http://www.iinfo.cz/pro-inzerenty/technicke-specifikace/"/>
    <hyperlink ref="G220" r:id="rId36" display="http://www.iinfo.cz/pro-inzerenty/technicke-specifikace/"/>
    <hyperlink ref="G221" r:id="rId37" display="http://www.iinfo.cz/Tvorba_kreativy_videobanneru_pro_RS_AdOcean.pdf"/>
    <hyperlink ref="G225" r:id="rId38" display="http://www.kurzy.cz/reklama/specifikace/oramovani.htm "/>
    <hyperlink ref="B227" r:id="rId39" display="www.kurzy.cz"/>
    <hyperlink ref="B226" r:id="rId40" display="www.kurzy.cz"/>
    <hyperlink ref="B225" r:id="rId41" display="www.kurzy.cz"/>
    <hyperlink ref="B224" r:id="rId42" display="www.kurzy.cz"/>
    <hyperlink ref="G269" r:id="rId43" display="http://data.idnes.cz/soubory/mafra_all/52A120926_TVE_SPECIFIKACE_REKLAMNICH.PDF"/>
    <hyperlink ref="G275" r:id="rId44" display="http://img.mf.cz/file-public/362/4-mediakit_technicka_2015_eng.pdf"/>
    <hyperlink ref="G297" r:id="rId45" display="http://www.novagroup.cz/images/documents/obchod/Internet_2015/technicke_podminky_internetove_inzerce_2015.pdf"/>
    <hyperlink ref="G296:G301" r:id="rId46" display="http://www.novagroup.cz/images/documents/obchod/Internet_2015/technicke_podminky_internetove_inzerce_2015.pdf"/>
    <hyperlink ref="G295" r:id="rId47" display="http://www.novagroup.cz/images/documents/obchod/Internet_2015/technicke_podminky_internetove_inzerce_2015.pdf"/>
    <hyperlink ref="G303" r:id="rId48" display="http://www.novagroup.cz/images/documents/obchod/Internet_2015/technicke_podminky_internetove_inzerce_2015.pdf"/>
    <hyperlink ref="G328" r:id="rId49" display="http://www.iprima.cz/reklama/format/videospot"/>
    <hyperlink ref="G325" r:id="rId50" display="http://www.iprima.cz/reklama/format/overlay"/>
    <hyperlink ref="G319" r:id="rId51" display="http://www.iprima.cz/reklama/format/fullscreen"/>
    <hyperlink ref="G320" r:id="rId52" display="http://www.iprima.cz/reklama/format/gate"/>
    <hyperlink ref="G318" r:id="rId53" display="http://www.iprima.cz/reklama/format/pozadi"/>
    <hyperlink ref="G322" r:id="rId54" display="http://www.iprima.cz/reklama/format/leaderboard"/>
    <hyperlink ref="G323" r:id="rId55" display="http://www.iprima.cz/reklama/format/medium-rectangle"/>
    <hyperlink ref="G321" r:id="rId56" display="http://www.iprima.cz/reklama/format/half-page-ad"/>
    <hyperlink ref="G324" r:id="rId57" display="http://www.iprima.cz/reklama/format/megaboard"/>
    <hyperlink ref="G326" r:id="rId58" display="http://www.iprima.cz/reklama/format/pr-clanek"/>
    <hyperlink ref="G341" r:id="rId59" display="http://onas.seznam.cz/cz/reklama/technicke-specifikace/reklamni-formaty/direct-mail.html"/>
    <hyperlink ref="G343" r:id="rId60" display="http://onas.seznam.cz/cz/reklama/technicke-specifikace/reklamni-formaty/homepage.html"/>
    <hyperlink ref="G383" r:id="rId61" display="http://onas.seznam.cz/cz/reklama/technicke-specifikace/reklamni-formaty/injektaz.html"/>
    <hyperlink ref="G384" r:id="rId62" display="http://onas.seznam.cz/cz/reklama/technicke-specifikace/reklamni-formaty/inspirace.html"/>
    <hyperlink ref="G385" r:id="rId63" display="http://onas.seznam.cz/cz/reklama/technicke-specifikace/reklamni-formaty/interaktivni-sponzor-sluzby.html"/>
    <hyperlink ref="G386" r:id="rId64" display="http://onas.seznam.cz/cz/reklama/technicke-specifikace/reklamni-formaty/kalkulacka.html"/>
    <hyperlink ref="G348" r:id="rId65" display="http://onas.seznam.cz/cz/reklama/technicke-specifikace/reklamni-formaty/komercni-sdeleni.html"/>
    <hyperlink ref="G376" r:id="rId66" display="http://onas.seznam.cz/cz/reklama/technicke-specifikace/reklamni-formaty/kontextova-reklama.html"/>
    <hyperlink ref="G349" r:id="rId67" display="http://onas.seznam.cz/cz/reklama/technicke-specifikace/reklamni-formaty/leaderboard.html"/>
    <hyperlink ref="G350" r:id="rId68" display="http://onas.seznam.cz/cz/reklama/technicke-specifikace/reklamni-formaty/medium-rectangle.html"/>
    <hyperlink ref="G339" r:id="rId69" display="http://onas.seznam.cz/cz/reklama/technicke-specifikace/reklamni-formaty/"/>
    <hyperlink ref="G351" r:id="rId70" display="http://onas.seznam.cz/cz/reklama/technicke-specifikace/reklamni-formaty/megaboard.html"/>
    <hyperlink ref="G368" r:id="rId71" display="http://onas.seznam.cz/cz/reklama/technicke-specifikace/reklamni-formaty/nas-tip.html"/>
    <hyperlink ref="G352" r:id="rId72" display="http://onas.seznam.cz/cz/reklama/technicke-specifikace/reklamni-formaty/overlay.html"/>
    <hyperlink ref="G369" r:id="rId73" display="http://onas.seznam.cz/cz/reklama/technicke-specifikace/reklamni-formaty/partner-rubriky.html"/>
    <hyperlink ref="G354" r:id="rId74" display="http://onas.seznam.cz/cz/reklama/technicke-specifikace/reklamni-formaty/produktova-plachta.html"/>
    <hyperlink ref="G355" r:id="rId75" display="http://onas.seznam.cz/cz/reklama/technicke-specifikace/reklamni-formaty/rectangle.html"/>
    <hyperlink ref="G357" r:id="rId76" display="http://onas.seznam.cz/cz/reklama/technicke-specifikace/reklamni-formaty/seznam-medium-rectangle.html"/>
    <hyperlink ref="G358" r:id="rId77" display="http://onas.seznam.cz/cz/reklama/technicke-specifikace/reklamni-formaty/seznam-tip.html"/>
    <hyperlink ref="G359" r:id="rId78" display="http://napoveda.sklik.cz/cz/pravidla-inzerovani/pravidla-graficke-reklamy/"/>
    <hyperlink ref="G360" r:id="rId79" display="http://onas.seznam.cz/cz/reklama/technicke-specifikace/reklamni-formaty/skyscraper.html"/>
    <hyperlink ref="G361" r:id="rId80" display="http://onas.seznam.cz/cz/reklama/technicke-specifikace/reklamni-formaty/sponzor-fotogalerie.html"/>
    <hyperlink ref="G362" r:id="rId81" display="http://onas.seznam.cz/cz/reklama/technicke-specifikace/reklamni-formaty/sponzor-poradu.html"/>
    <hyperlink ref="G370" r:id="rId82" display="http://onas.seznam.cz/cz/reklama/technicke-specifikace/reklamni-formaty/top-produkt.html"/>
    <hyperlink ref="G363" r:id="rId83" display="http://onas.seznam.cz/cz/reklama/technicke-specifikace/reklamni-formaty/transparent-skyscraper.html"/>
    <hyperlink ref="G366" r:id="rId84" display="http://onas.seznam.cz/cz/reklama/technicke-specifikace/reklamni-formaty/videospot.html"/>
    <hyperlink ref="G346" r:id="rId85" display="http://onas.seznam.cz/cz/reklama/technicke-specifikace/reklamni-formaty/ilayer.html"/>
    <hyperlink ref="G340" r:id="rId86" display="http://onas.seznam.cz/cz/reklama/technicke-specifikace/reklamni-formaty/branding-2015.html"/>
    <hyperlink ref="G371" r:id="rId87" display="http://onas.seznam.cz/cz/reklama/technicke-specifikace/reklamni-formaty/corner.html"/>
    <hyperlink ref="G342" r:id="rId88" display="http://onas.seznam.cz/cz/reklama/technicke-specifikace/reklamni-formaty/expandable-video.html"/>
    <hyperlink ref="G372" r:id="rId89" display="http://onas.seznam.cz/cz/reklama/technicke-specifikace/reklamni-formaty/expandable-video-leaderboard.html"/>
    <hyperlink ref="G373" r:id="rId90" display="http://onas.seznam.cz/cz/reklama/technicke-specifikace/reklamni-formaty/expandable-video-skyscraper.html"/>
    <hyperlink ref="G344" r:id="rId91" display="http://onas.seznam.cz/cz/reklama/technicke-specifikace/reklamni-formaty/homepage-bottom.html"/>
    <hyperlink ref="G374" r:id="rId92" display="http://onas.seznam.cz/cz/reklama/technicke-specifikace/reklamni-formaty/homepage-exclusive.html"/>
    <hyperlink ref="G375" r:id="rId93" display="http://onas.seznam.cz/cz/reklama/technicke-specifikace/reklamni-formaty/homepage-ilayer.html"/>
    <hyperlink ref="G345" r:id="rId94" display="http://onas.seznam.cz/cz/reklama/technicke-specifikace/reklamni-formaty/homepage-tv.html"/>
    <hyperlink ref="G377" r:id="rId95" display="http://onas.seznam.cz/cz/reklama/technicke-specifikace/reklamni-formaty/leaderboard-ilayer.html"/>
    <hyperlink ref="G378" r:id="rId96" display="http://onas.seznam.cz/cz/reklama/technicke-specifikace/reklamni-formaty/leaderboard-rollout.html"/>
    <hyperlink ref="G379" r:id="rId97" display="http://onas.seznam.cz/cz/reklama/technicke-specifikace/reklamni-formaty/scroller.html"/>
    <hyperlink ref="G380" r:id="rId98" display="http://onas.seznam.cz/cz/reklama/technicke-specifikace/reklamni-formaty/skin-s-pozadim.html"/>
    <hyperlink ref="G381" r:id="rId99" display="http://onas.seznam.cz/cz/reklama/technicke-specifikace/reklamni-formaty/skyscraper-ilayer.html"/>
    <hyperlink ref="G382" r:id="rId100" display="http://onas.seznam.cz/cz/reklama/technicke-specifikace/reklamni-formaty/skyscraper-rollout.html"/>
    <hyperlink ref="G390" r:id="rId101" display="http://www.spiritmedia.cz/technicke-specifikace"/>
    <hyperlink ref="G396" r:id="rId102" display="http://www.tiscalimedia.cz/wp-content/uploads/tiscalimedia-techspec-bannerova_reklama_html5.pdf"/>
    <hyperlink ref="G399:G408" r:id="rId103" display="http://www.tiscalimedia.cz/wp-content/uploads/tiscalimedia-techspec-bannerova_reklama.pdf"/>
    <hyperlink ref="G402" r:id="rId104" display="http://www.tiscalimedia.cz/wp-content/uploads/tiscalimedia-techspec-komercni_sdeleni.pdf"/>
    <hyperlink ref="G407" r:id="rId105" display="http://www.tiscalimedia.cz/wp-content/uploads/tiscalimedia-techspec-skin.pdf )&#10;r)&#10;r)&#10;r"/>
    <hyperlink ref="G397" r:id="rId106" display="http://www.tiscalimedia.cz/wp-content/uploads/2011/08/tiscali_ts_branding.pdf"/>
    <hyperlink ref="G411" r:id="rId107" display="http://www.tiscalimedia.cz/wp-content/uploads/tiscalimedia-techspec-videoreklama.pdf"/>
    <hyperlink ref="G398" r:id="rId108" display="http://www.tiscalimedia.cz/wp-content/uploads/2011/09/tiscali_ts_direct_mail.pdf"/>
    <hyperlink ref="G401" r:id="rId109" display="http://www.tiscalimedia.cz/wp-content/uploads/2011/09/tiscali_ts_interstitial.pdf"/>
    <hyperlink ref="G400" r:id="rId110" display="http://www.tiscalimedia.cz/wp-content/uploads/tiscalimedia-techspec-ilayer.pdf"/>
    <hyperlink ref="G405" r:id="rId111" display="http://www.tiscalimedia.cz/wp-content/uploads/tiscalimedia-techspec-pr_clanek.pdf"/>
    <hyperlink ref="G410" r:id="rId112" display="http://www.tiscalimedia.cz/wp-content/uploads/2011/09/tiscali_ts_videobanner.pdf"/>
    <hyperlink ref="G120" r:id="rId113" display="http://img.ceskatelevize.cz/boss/document/103.pdf?v=1"/>
    <hyperlink ref="G267" r:id="rId114" display="http://data.idnes.cz/soubory/mafra_all/52A120926_TVE_SPECIFIKACE_REKLAMNICH.PDF"/>
    <hyperlink ref="G136" r:id="rId115" display="http://ad.economia.cz/bannerova-reklama/standardni-formaty/"/>
    <hyperlink ref="G146:G148" r:id="rId116" display="http://ad.economia.cz/bannerova-reklama/standardni-formaty/"/>
    <hyperlink ref="G106" r:id="rId117" display="http://www.ceskenoviny.cz/reklama/technicka-specifikace/"/>
    <hyperlink ref="G51" r:id="rId118" display="http://www.bauermedia.cz/sites/default/files/prilohy/42/ts_-_bannery_-_univerzalni.pdf"/>
    <hyperlink ref="G58" r:id="rId119" display="http://www.bauermedia.cz/sites/default/files/prilohy/42/ts_-_bannery_-_univerzalni.pdf"/>
    <hyperlink ref="G54:G62" r:id="rId120" display="http://www.bauermedia.cz/sites/default/files/prilohy/42/ts_-_bannery_-_univerzalni.pdf"/>
    <hyperlink ref="G244" r:id="rId121" display="http://vice.idnes.cz/branding/pravidla.html"/>
    <hyperlink ref="G264" r:id="rId122" display="http://data.idnes.cz/soubory/mafra_all/88A130827_TVE_SPECIFIKACEREKLAMNICHF.PDF"/>
    <hyperlink ref="G347" r:id="rId123" display="http://onas.seznam.cz/cz/reklama/technicke-specifikace/reklamni-formaty/komercni-pozadi.html"/>
    <hyperlink ref="G144" r:id="rId124" display="http://ad.economia.cz/bannerova-reklama/nestandardni-formaty/videoad/"/>
    <hyperlink ref="G243" r:id="rId125" display="http://data.idnes.cz/soubory/mafra_all/88A130827_TVE_SPECIFIKACEREKLAMNICHF.PDF"/>
    <hyperlink ref="B263" r:id="rId126" display="www.idnes.cz"/>
    <hyperlink ref="G271" r:id="rId127" display="http://data.idnes.cz/soubory/mafra_all/52A120926_TVE_SPECIFIKACE_REKLAMNICH.PDF"/>
    <hyperlink ref="G251" r:id="rId128" display="http://data.idnes.cz/soubory/mafra_all/52A120926_TVE_SPECIFIKACE_REKLAMNICH.PDF"/>
    <hyperlink ref="G262" r:id="rId129" display="http://data.idnes.cz/soubory/mafra_all/88A130827_TVE_SPECIFIKACEREKLAMNICHF.PDF"/>
    <hyperlink ref="G249" r:id="rId130" display="http://data.idnes.cz/soubory/mafra_all/88A130827_TVE_SPECIFIKACEREKLAMNICHF.PDF"/>
    <hyperlink ref="G256" r:id="rId131" display="http://data.idnes.cz/soubory/mafra_all/88A130827_TVE_SPECIFIKACEREKLAMNICHF.PDF"/>
    <hyperlink ref="G250" r:id="rId132" display="http://data.idnes.cz/soubory/mafra_all/88A130827_TVE_SPECIFIKACEREKLAMNICHF.PDF"/>
    <hyperlink ref="G261" r:id="rId133" display="http://data.idnes.cz/soubory/mafra_all/52A120926_TVE_SPECIFIKACE_REKLAMNICH.PDF"/>
    <hyperlink ref="G260" r:id="rId134" display="http://data.idnes.cz/soubory/mafra_all/88A130827_TVE_SPECIFIKACEREKLAMNICHF.PDF"/>
    <hyperlink ref="G307" r:id="rId135" display="http://www.parlamentnilisty.cz/redakce/reklama/"/>
    <hyperlink ref="G82" r:id="rId136" display="http://www.cncenter.cz/clanek/1609/leaderboard"/>
    <hyperlink ref="G84" r:id="rId137" display="http://www.cncenter.cz/clanek/1561/megaboard"/>
    <hyperlink ref="G93" r:id="rId138" display="http://www.cncenter.cz/clanek/1564/rectangle"/>
    <hyperlink ref="G78" r:id="rId139" display="http://www.cncenter.cz/clanek/1565/double-skyscraper"/>
    <hyperlink ref="G89" r:id="rId140" display="http://www.cncenter.cz/clanek/1566/pr-premium"/>
    <hyperlink ref="G77" r:id="rId141" display="http://www.cncenter.cz/clanek/1570/double-gate"/>
    <hyperlink ref="G70" r:id="rId142" display="http://www.cncenter.cz/clanek/1634/branding-s"/>
    <hyperlink ref="G72" r:id="rId143" display="http://www.cncenter.cz/clanek/1636/branding-l"/>
    <hyperlink ref="G73" r:id="rId144" display="http://www.cncenter.cz/clanek/1637/branding-xl"/>
    <hyperlink ref="G74" r:id="rId145" display="http://www.cncenter.cz/clanek/1576/branding-xxl"/>
    <hyperlink ref="G98" r:id="rId146" display="http://www.cncenter.cz/clanek/1698/wallpaper"/>
    <hyperlink ref="G95" r:id="rId147" display="http://img.cncenter.cz/static/pdf/202/3/9/2023979.pdf"/>
    <hyperlink ref="G85" r:id="rId148" display="http://img.cncenter.cz/static/pdf/202/3/9/2023977.pdf"/>
    <hyperlink ref="G76" r:id="rId149" display="http://img.cncenter.cz/static/pdf/202/3/9/2023976.pdf"/>
    <hyperlink ref="G83" r:id="rId150" display="http://img.cncenter.cz/static/pdf/202/4/2/2024220.pdf"/>
    <hyperlink ref="G90" r:id="rId151" display="http://img.cncenter.cz/static/pdf/202/4/2/2024221.pdf"/>
    <hyperlink ref="G91" r:id="rId152" display="http://img.cncenter.cz/static/pdf/202/4/2/2024222.pdf"/>
    <hyperlink ref="G79" r:id="rId153" display="http://img.cncenter.cz/static/pdf/202/4/3/2024324.pdf"/>
    <hyperlink ref="G92" r:id="rId154" display="http://img.cncenter.cz/static/pdf/232/7/1/2327106.pdf"/>
    <hyperlink ref="G183" r:id="rId155" display="https://support.google.com/adwordspolicy/answer/176108"/>
    <hyperlink ref="G182" r:id="rId156" display="https://support.google.com/adwordspolicy/answer/6021630?hl=cs&amp;vid=1-635768007888480965-3775321297"/>
    <hyperlink ref="G294" r:id="rId157" display="http://www.novagroup.cz/images/documents/obchod/Internet_2015/technicke_podminky_internetove_inzerce_2015.pdf"/>
    <hyperlink ref="G161" r:id="rId158" display="https://developers.facebook.com/docs/app-ads/creating-ads"/>
    <hyperlink ref="G191" r:id="rId159" display="https://support.google.com/adwords/answer/2472719?hl=cs&amp;vid=1-635779059973849249-3775321297"/>
    <hyperlink ref="G163" r:id="rId160" display="https://www.facebook.com/business/ads-guide/video-views/facebook-video-views/"/>
    <hyperlink ref="G87" r:id="rId161" display="http://img.cncenter.cz/static/pdf/228/7/5/2287520.pdf"/>
    <hyperlink ref="G86" r:id="rId162" display="http://www.cncenter.cz/clanek/2125/otvirak"/>
    <hyperlink ref="G252" r:id="rId163" display="http://data.idnes.cz/soubory/mafra_all/88A130827_TVE_SPECIFIKACEREKLAMNICHF.PDF"/>
    <hyperlink ref="G10" r:id="rId164" display="http://www.adactive.cz/ke-stazeni.php  &#10;šablona: AdActive TP branding webu Young PACK_2015&#10;ukázka: "/>
    <hyperlink ref="G327" r:id="rId165" display="http://www.iprima.cz/reklama/format/gate"/>
    <hyperlink ref="G364" r:id="rId166" display="http://onas.seznam.cz/cz/reklama/obecne-specifikace-formatu/videobanner-image-video.html"/>
    <hyperlink ref="G145" r:id="rId167" display="http://ad.economia.cz/video-reklama/"/>
    <hyperlink ref="G97" r:id="rId168" display="http://www.cncenter.cz/clanek/1727/pre-roll"/>
    <hyperlink ref="G21" r:id="rId169" display="http://www.adactive.cz/navod-na-vyrobu.php"/>
    <hyperlink ref="G14" r:id="rId170" display="http://www.adactive.cz/navod-na-vyrobu.php"/>
    <hyperlink ref="G9" r:id="rId171" display="http://www.adactive.cz/navod-na-vyrobu.php"/>
    <hyperlink ref="G8" r:id="rId172" display="http://www.adactive.cz/navod-na-vyrobu.php"/>
    <hyperlink ref="G13" r:id="rId173" display="http://www.adactive.cz/navod-na-vyrobu.php"/>
    <hyperlink ref="G22" r:id="rId174" display="http://www.adactive.cz/navod-na-vyrobu.php"/>
    <hyperlink ref="G27" r:id="rId175" display="http://www.adactive.cz/navod-na-vyrobu.php"/>
    <hyperlink ref="G16" r:id="rId176" display="http://www.adactive.cz/navod-na-vyrobu.php"/>
    <hyperlink ref="G29" r:id="rId177" display="http://www.adactive.cz/navod-na-vyrobu.php"/>
    <hyperlink ref="G23" r:id="rId178" display="http://www.adactive.cz/navod-na-vyrobu.php"/>
    <hyperlink ref="G231" r:id="rId179" display="http://www.lagardere.cz/reklama/internetova-reklama/technicka-specifikace/"/>
    <hyperlink ref="G194" r:id="rId180" display="https://support.google.com/adwordspolicy/answer/2679940?hl=cs"/>
    <hyperlink ref="G282" r:id="rId181" display="http://reklama.modrykonik.cz/docs/cz_gross.pdf"/>
    <hyperlink ref="G367" r:id="rId182" display="http://onas.seznam.cz/cz/reklama/technicke-specifikace/reklamni-formaty/video-takeover.html"/>
  </hyperlinks>
  <printOptions/>
  <pageMargins left="0.7" right="0.7" top="0.787401575" bottom="0.787401575" header="0.3" footer="0.3"/>
  <pageSetup horizontalDpi="300" verticalDpi="300" orientation="portrait" paperSize="9" r:id="rId183"/>
</worksheet>
</file>

<file path=xl/worksheets/sheet14.xml><?xml version="1.0" encoding="utf-8"?>
<worksheet xmlns="http://schemas.openxmlformats.org/spreadsheetml/2006/main" xmlns:r="http://schemas.openxmlformats.org/officeDocument/2006/relationships">
  <dimension ref="A1:X683"/>
  <sheetViews>
    <sheetView zoomScale="40" zoomScaleNormal="40" zoomScalePageLayoutView="0" workbookViewId="0" topLeftCell="A1">
      <pane ySplit="1" topLeftCell="A2" activePane="bottomLeft" state="frozen"/>
      <selection pane="topLeft" activeCell="J39" sqref="J39"/>
      <selection pane="bottomLeft" activeCell="J39" sqref="J39"/>
    </sheetView>
  </sheetViews>
  <sheetFormatPr defaultColWidth="8.796875" defaultRowHeight="15" outlineLevelRow="1"/>
  <cols>
    <col min="1" max="2" width="40.69921875" style="0" customWidth="1"/>
    <col min="3" max="3" width="0" style="0" hidden="1" customWidth="1"/>
    <col min="4" max="4" width="51.5" style="0" customWidth="1"/>
    <col min="5" max="5" width="61.09765625" style="0" customWidth="1"/>
    <col min="6" max="7" width="59.19921875" style="0" customWidth="1"/>
    <col min="8" max="8" width="41.09765625" style="0" customWidth="1"/>
    <col min="9" max="9" width="3" style="0" customWidth="1"/>
    <col min="10" max="10" width="42.09765625" style="0" customWidth="1"/>
    <col min="11" max="11" width="32.5" style="0" customWidth="1"/>
  </cols>
  <sheetData>
    <row r="1" spans="1:10" ht="75" customHeight="1">
      <c r="A1" s="36" t="s">
        <v>47</v>
      </c>
      <c r="B1" s="37" t="s">
        <v>46</v>
      </c>
      <c r="C1" s="37" t="s">
        <v>17</v>
      </c>
      <c r="D1" s="37" t="s">
        <v>72</v>
      </c>
      <c r="E1" s="37" t="s">
        <v>73</v>
      </c>
      <c r="F1" s="37" t="s">
        <v>74</v>
      </c>
      <c r="G1" s="37" t="s">
        <v>75</v>
      </c>
      <c r="H1" s="381" t="s">
        <v>1374</v>
      </c>
      <c r="I1" s="234"/>
      <c r="J1" s="234"/>
    </row>
    <row r="2" spans="9:10" ht="27" thickBot="1">
      <c r="I2" s="234"/>
      <c r="J2" s="234"/>
    </row>
    <row r="3" spans="1:10" ht="59.25">
      <c r="A3" s="850" t="s">
        <v>27</v>
      </c>
      <c r="B3" s="850"/>
      <c r="C3" s="850"/>
      <c r="D3" s="850"/>
      <c r="E3" s="850"/>
      <c r="F3" s="850"/>
      <c r="G3" s="850"/>
      <c r="H3" s="850"/>
      <c r="I3" s="234"/>
      <c r="J3" s="245"/>
    </row>
    <row r="4" spans="1:10" ht="60.75" customHeight="1" hidden="1" outlineLevel="1">
      <c r="A4" s="38" t="s">
        <v>27</v>
      </c>
      <c r="B4" s="39"/>
      <c r="C4" s="40"/>
      <c r="D4" s="41" t="s">
        <v>905</v>
      </c>
      <c r="E4" s="42" t="s">
        <v>906</v>
      </c>
      <c r="F4" s="43" t="s">
        <v>907</v>
      </c>
      <c r="G4" s="44" t="s">
        <v>908</v>
      </c>
      <c r="H4" s="43" t="s">
        <v>909</v>
      </c>
      <c r="I4" s="234"/>
      <c r="J4" s="234"/>
    </row>
    <row r="5" spans="1:10" ht="57" customHeight="1" hidden="1" outlineLevel="1">
      <c r="A5" s="38" t="s">
        <v>27</v>
      </c>
      <c r="B5" s="39"/>
      <c r="C5" s="40"/>
      <c r="D5" s="41" t="s">
        <v>910</v>
      </c>
      <c r="E5" s="42" t="s">
        <v>1215</v>
      </c>
      <c r="F5" s="43" t="s">
        <v>248</v>
      </c>
      <c r="H5" s="43" t="s">
        <v>909</v>
      </c>
      <c r="I5" s="234"/>
      <c r="J5" s="234"/>
    </row>
    <row r="6" spans="1:10" ht="71.25" customHeight="1" hidden="1" outlineLevel="1">
      <c r="A6" s="38" t="s">
        <v>27</v>
      </c>
      <c r="B6" s="39"/>
      <c r="C6" s="40"/>
      <c r="D6" s="41" t="s">
        <v>661</v>
      </c>
      <c r="E6" s="42" t="s">
        <v>907</v>
      </c>
      <c r="F6" s="43" t="s">
        <v>907</v>
      </c>
      <c r="G6" s="44" t="s">
        <v>911</v>
      </c>
      <c r="H6" s="43" t="s">
        <v>909</v>
      </c>
      <c r="I6" s="234"/>
      <c r="J6" s="234"/>
    </row>
    <row r="7" spans="1:10" ht="93" hidden="1" outlineLevel="1">
      <c r="A7" s="38" t="s">
        <v>27</v>
      </c>
      <c r="B7" s="39"/>
      <c r="C7" s="40"/>
      <c r="D7" s="41" t="s">
        <v>912</v>
      </c>
      <c r="E7" s="42" t="s">
        <v>1231</v>
      </c>
      <c r="F7" s="43" t="s">
        <v>1232</v>
      </c>
      <c r="G7" s="44" t="s">
        <v>907</v>
      </c>
      <c r="H7" s="43" t="s">
        <v>909</v>
      </c>
      <c r="I7" s="234"/>
      <c r="J7" s="234"/>
    </row>
    <row r="8" spans="1:10" ht="69.75" customHeight="1" hidden="1" outlineLevel="1">
      <c r="A8" s="38" t="s">
        <v>27</v>
      </c>
      <c r="B8" s="39"/>
      <c r="C8" s="40"/>
      <c r="D8" s="41" t="s">
        <v>913</v>
      </c>
      <c r="E8" s="42" t="s">
        <v>1240</v>
      </c>
      <c r="F8" s="43" t="s">
        <v>1233</v>
      </c>
      <c r="G8" s="44" t="s">
        <v>914</v>
      </c>
      <c r="H8" s="43" t="s">
        <v>909</v>
      </c>
      <c r="I8" s="234"/>
      <c r="J8" s="234"/>
    </row>
    <row r="9" spans="1:10" ht="65.25" customHeight="1" hidden="1" outlineLevel="1">
      <c r="A9" s="38" t="s">
        <v>27</v>
      </c>
      <c r="B9" s="39"/>
      <c r="C9" s="40"/>
      <c r="D9" s="41" t="s">
        <v>915</v>
      </c>
      <c r="E9" s="42" t="s">
        <v>1234</v>
      </c>
      <c r="F9" s="43" t="s">
        <v>920</v>
      </c>
      <c r="G9" s="44" t="s">
        <v>916</v>
      </c>
      <c r="H9" s="43" t="s">
        <v>909</v>
      </c>
      <c r="I9" s="234"/>
      <c r="J9" s="234"/>
    </row>
    <row r="10" spans="1:10" ht="84.75" customHeight="1" hidden="1" outlineLevel="1">
      <c r="A10" s="38" t="s">
        <v>27</v>
      </c>
      <c r="B10" s="39"/>
      <c r="C10" s="40"/>
      <c r="D10" s="41" t="s">
        <v>917</v>
      </c>
      <c r="E10" s="42" t="s">
        <v>1235</v>
      </c>
      <c r="F10" s="43" t="s">
        <v>920</v>
      </c>
      <c r="G10" s="44" t="s">
        <v>918</v>
      </c>
      <c r="H10" s="43" t="s">
        <v>909</v>
      </c>
      <c r="I10" s="234"/>
      <c r="J10" s="234"/>
    </row>
    <row r="11" spans="1:10" ht="92.25" customHeight="1" hidden="1" outlineLevel="1">
      <c r="A11" s="38" t="s">
        <v>27</v>
      </c>
      <c r="B11" s="39"/>
      <c r="C11" s="40"/>
      <c r="D11" s="41" t="s">
        <v>919</v>
      </c>
      <c r="E11" s="42" t="s">
        <v>1236</v>
      </c>
      <c r="F11" s="43" t="s">
        <v>920</v>
      </c>
      <c r="G11" s="44" t="s">
        <v>921</v>
      </c>
      <c r="H11" s="43" t="s">
        <v>909</v>
      </c>
      <c r="I11" s="234"/>
      <c r="J11" s="234"/>
    </row>
    <row r="12" spans="1:10" ht="92.25" customHeight="1" hidden="1" outlineLevel="1">
      <c r="A12" s="38" t="s">
        <v>27</v>
      </c>
      <c r="B12" s="39"/>
      <c r="C12" s="40"/>
      <c r="D12" s="41" t="s">
        <v>117</v>
      </c>
      <c r="E12" s="42"/>
      <c r="F12" s="43"/>
      <c r="G12" s="44" t="s">
        <v>1249</v>
      </c>
      <c r="H12" s="43" t="s">
        <v>909</v>
      </c>
      <c r="I12" s="234"/>
      <c r="J12" s="234"/>
    </row>
    <row r="13" spans="1:10" ht="89.25" customHeight="1" hidden="1" outlineLevel="1">
      <c r="A13" s="38" t="s">
        <v>27</v>
      </c>
      <c r="B13" s="39"/>
      <c r="C13" s="40"/>
      <c r="D13" s="41" t="s">
        <v>922</v>
      </c>
      <c r="E13" s="42" t="s">
        <v>923</v>
      </c>
      <c r="F13" s="43" t="s">
        <v>907</v>
      </c>
      <c r="G13" s="44" t="s">
        <v>924</v>
      </c>
      <c r="H13" s="43" t="s">
        <v>909</v>
      </c>
      <c r="I13" s="234"/>
      <c r="J13" s="234"/>
    </row>
    <row r="14" spans="1:10" ht="93" hidden="1" outlineLevel="1">
      <c r="A14" s="38" t="s">
        <v>27</v>
      </c>
      <c r="B14" s="39"/>
      <c r="C14" s="40"/>
      <c r="D14" s="41" t="s">
        <v>925</v>
      </c>
      <c r="E14" s="42" t="s">
        <v>926</v>
      </c>
      <c r="F14" s="43" t="s">
        <v>1232</v>
      </c>
      <c r="G14" s="44" t="s">
        <v>1250</v>
      </c>
      <c r="H14" s="43" t="s">
        <v>909</v>
      </c>
      <c r="I14" s="234"/>
      <c r="J14" s="234"/>
    </row>
    <row r="15" spans="1:10" ht="93" hidden="1" outlineLevel="1">
      <c r="A15" s="38" t="s">
        <v>27</v>
      </c>
      <c r="B15" s="39"/>
      <c r="C15" s="40"/>
      <c r="D15" s="41" t="s">
        <v>123</v>
      </c>
      <c r="E15" s="42" t="s">
        <v>1237</v>
      </c>
      <c r="F15" s="43" t="s">
        <v>1232</v>
      </c>
      <c r="G15" s="44" t="s">
        <v>907</v>
      </c>
      <c r="H15" s="43" t="s">
        <v>909</v>
      </c>
      <c r="I15" s="234"/>
      <c r="J15" s="234"/>
    </row>
    <row r="16" spans="1:10" ht="93" hidden="1" outlineLevel="1">
      <c r="A16" s="38" t="s">
        <v>27</v>
      </c>
      <c r="B16" s="39"/>
      <c r="C16" s="40"/>
      <c r="D16" s="41" t="s">
        <v>175</v>
      </c>
      <c r="E16" s="42" t="s">
        <v>1238</v>
      </c>
      <c r="F16" s="43" t="s">
        <v>1239</v>
      </c>
      <c r="G16" s="44" t="s">
        <v>907</v>
      </c>
      <c r="H16" s="43" t="s">
        <v>909</v>
      </c>
      <c r="I16" s="234"/>
      <c r="J16" s="234"/>
    </row>
    <row r="17" spans="1:10" ht="27" collapsed="1" thickBot="1">
      <c r="A17" s="204"/>
      <c r="B17" s="205"/>
      <c r="C17" s="40"/>
      <c r="D17" s="109"/>
      <c r="E17" s="110"/>
      <c r="F17" s="110"/>
      <c r="G17" s="110"/>
      <c r="H17" s="110"/>
      <c r="I17" s="234"/>
      <c r="J17" s="234"/>
    </row>
    <row r="18" spans="1:11" ht="59.25" customHeight="1">
      <c r="A18" s="850" t="s">
        <v>1196</v>
      </c>
      <c r="B18" s="850"/>
      <c r="C18" s="850"/>
      <c r="D18" s="850"/>
      <c r="E18" s="850"/>
      <c r="F18" s="850"/>
      <c r="G18" s="850"/>
      <c r="H18" s="850"/>
      <c r="I18" s="855" t="s">
        <v>1189</v>
      </c>
      <c r="J18" s="855"/>
      <c r="K18" s="855"/>
    </row>
    <row r="19" spans="1:10" ht="26.25" hidden="1" outlineLevel="1">
      <c r="A19" s="38"/>
      <c r="B19" s="39"/>
      <c r="C19" s="40"/>
      <c r="D19" s="41" t="s">
        <v>1197</v>
      </c>
      <c r="E19" s="42" t="s">
        <v>1219</v>
      </c>
      <c r="F19" s="43"/>
      <c r="G19" s="46" t="s">
        <v>1190</v>
      </c>
      <c r="H19" s="44"/>
      <c r="I19" s="851"/>
      <c r="J19" s="851"/>
    </row>
    <row r="20" spans="1:10" ht="26.25" hidden="1" outlineLevel="1">
      <c r="A20" s="38"/>
      <c r="B20" s="39"/>
      <c r="C20" s="40"/>
      <c r="D20" s="41" t="s">
        <v>1198</v>
      </c>
      <c r="E20" s="42" t="s">
        <v>1220</v>
      </c>
      <c r="F20" s="43" t="s">
        <v>544</v>
      </c>
      <c r="G20" s="46" t="s">
        <v>1190</v>
      </c>
      <c r="H20" s="44"/>
      <c r="I20" s="235"/>
      <c r="J20" s="41" t="s">
        <v>1068</v>
      </c>
    </row>
    <row r="21" spans="1:10" ht="26.25" hidden="1" outlineLevel="1">
      <c r="A21" s="38"/>
      <c r="B21" s="39"/>
      <c r="C21" s="40"/>
      <c r="D21" s="41" t="s">
        <v>1199</v>
      </c>
      <c r="E21" s="42" t="s">
        <v>1221</v>
      </c>
      <c r="F21" s="43" t="s">
        <v>620</v>
      </c>
      <c r="G21" s="46" t="s">
        <v>1190</v>
      </c>
      <c r="H21" s="44"/>
      <c r="I21" s="235"/>
      <c r="J21" s="41" t="s">
        <v>1198</v>
      </c>
    </row>
    <row r="22" spans="1:10" ht="26.25" hidden="1" outlineLevel="1">
      <c r="A22" s="38"/>
      <c r="B22" s="39"/>
      <c r="C22" s="40"/>
      <c r="D22" s="41" t="s">
        <v>1068</v>
      </c>
      <c r="E22" s="42" t="s">
        <v>1222</v>
      </c>
      <c r="F22" s="43" t="s">
        <v>248</v>
      </c>
      <c r="G22" s="46" t="s">
        <v>1190</v>
      </c>
      <c r="H22" s="44"/>
      <c r="I22" s="234"/>
      <c r="J22" s="41" t="s">
        <v>1197</v>
      </c>
    </row>
    <row r="23" spans="1:10" ht="26.25" hidden="1" outlineLevel="1">
      <c r="A23" s="38"/>
      <c r="B23" s="39"/>
      <c r="C23" s="40"/>
      <c r="D23" s="41" t="s">
        <v>82</v>
      </c>
      <c r="E23" s="42" t="s">
        <v>1203</v>
      </c>
      <c r="F23" s="43" t="s">
        <v>1204</v>
      </c>
      <c r="G23" s="46" t="s">
        <v>1190</v>
      </c>
      <c r="H23" s="44"/>
      <c r="I23" s="234"/>
      <c r="J23" s="41" t="s">
        <v>1199</v>
      </c>
    </row>
    <row r="24" spans="1:10" ht="94.5" customHeight="1" hidden="1" outlineLevel="1">
      <c r="A24" s="38"/>
      <c r="B24" s="39" t="s">
        <v>1200</v>
      </c>
      <c r="C24" s="40"/>
      <c r="D24" s="41" t="s">
        <v>82</v>
      </c>
      <c r="E24" s="42" t="s">
        <v>1209</v>
      </c>
      <c r="F24" s="43" t="s">
        <v>1205</v>
      </c>
      <c r="G24" s="46" t="s">
        <v>1190</v>
      </c>
      <c r="H24" s="44"/>
      <c r="I24" s="234"/>
      <c r="J24" s="234" t="s">
        <v>82</v>
      </c>
    </row>
    <row r="25" spans="1:10" ht="116.25" hidden="1" outlineLevel="1">
      <c r="A25" s="38"/>
      <c r="B25" s="39" t="s">
        <v>1201</v>
      </c>
      <c r="C25" s="40"/>
      <c r="D25" s="41" t="s">
        <v>82</v>
      </c>
      <c r="E25" s="42" t="s">
        <v>1208</v>
      </c>
      <c r="F25" s="43" t="s">
        <v>1206</v>
      </c>
      <c r="G25" s="46" t="s">
        <v>1190</v>
      </c>
      <c r="H25" s="44"/>
      <c r="I25" s="234"/>
      <c r="J25" s="234" t="s">
        <v>109</v>
      </c>
    </row>
    <row r="26" spans="1:10" ht="139.5" hidden="1" outlineLevel="1">
      <c r="A26" s="38"/>
      <c r="B26" s="39" t="s">
        <v>1202</v>
      </c>
      <c r="C26" s="40"/>
      <c r="D26" s="41" t="s">
        <v>82</v>
      </c>
      <c r="E26" s="42" t="s">
        <v>1207</v>
      </c>
      <c r="F26" s="43" t="s">
        <v>1205</v>
      </c>
      <c r="G26" s="46" t="s">
        <v>1190</v>
      </c>
      <c r="H26" s="44"/>
      <c r="I26" s="234"/>
      <c r="J26" s="234" t="s">
        <v>1210</v>
      </c>
    </row>
    <row r="27" spans="1:10" ht="26.25" hidden="1" outlineLevel="1">
      <c r="A27" s="38"/>
      <c r="B27" s="39"/>
      <c r="C27" s="40"/>
      <c r="D27" s="41" t="s">
        <v>109</v>
      </c>
      <c r="E27" s="42" t="s">
        <v>1192</v>
      </c>
      <c r="F27" s="43" t="s">
        <v>620</v>
      </c>
      <c r="G27" s="46" t="s">
        <v>1190</v>
      </c>
      <c r="H27" s="44"/>
      <c r="I27" s="234"/>
      <c r="J27" s="234" t="s">
        <v>1211</v>
      </c>
    </row>
    <row r="28" spans="1:10" ht="69.75" hidden="1" outlineLevel="1">
      <c r="A28" s="38"/>
      <c r="B28" s="39"/>
      <c r="C28" s="40"/>
      <c r="D28" s="41" t="s">
        <v>1210</v>
      </c>
      <c r="E28" s="42" t="s">
        <v>1212</v>
      </c>
      <c r="F28" s="43" t="s">
        <v>1213</v>
      </c>
      <c r="G28" s="46" t="s">
        <v>1190</v>
      </c>
      <c r="H28" s="44"/>
      <c r="I28" s="234"/>
      <c r="J28" s="234" t="s">
        <v>117</v>
      </c>
    </row>
    <row r="29" spans="1:10" ht="69.75" hidden="1" outlineLevel="1">
      <c r="A29" s="38"/>
      <c r="B29" s="39"/>
      <c r="C29" s="40"/>
      <c r="D29" s="41" t="s">
        <v>1211</v>
      </c>
      <c r="E29" s="42" t="s">
        <v>1212</v>
      </c>
      <c r="F29" s="43" t="s">
        <v>1214</v>
      </c>
      <c r="G29" s="46" t="s">
        <v>1190</v>
      </c>
      <c r="H29" s="44"/>
      <c r="I29" s="234"/>
      <c r="J29" s="234" t="s">
        <v>925</v>
      </c>
    </row>
    <row r="30" spans="1:10" ht="26.25" hidden="1" outlineLevel="1">
      <c r="A30" s="38"/>
      <c r="B30" s="39"/>
      <c r="C30" s="40"/>
      <c r="D30" s="41" t="s">
        <v>117</v>
      </c>
      <c r="E30" s="42" t="s">
        <v>1203</v>
      </c>
      <c r="F30" s="43" t="s">
        <v>1204</v>
      </c>
      <c r="G30" s="46" t="s">
        <v>1190</v>
      </c>
      <c r="H30" s="44"/>
      <c r="I30" s="234"/>
      <c r="J30" s="234" t="s">
        <v>123</v>
      </c>
    </row>
    <row r="31" spans="1:10" ht="116.25" hidden="1" outlineLevel="1">
      <c r="A31" s="38"/>
      <c r="B31" s="39" t="s">
        <v>1200</v>
      </c>
      <c r="C31" s="40"/>
      <c r="D31" s="41" t="s">
        <v>117</v>
      </c>
      <c r="E31" s="42" t="s">
        <v>1218</v>
      </c>
      <c r="F31" s="43"/>
      <c r="G31" s="46" t="s">
        <v>1190</v>
      </c>
      <c r="H31" s="44"/>
      <c r="I31" s="234"/>
      <c r="J31" s="234" t="s">
        <v>175</v>
      </c>
    </row>
    <row r="32" spans="1:10" ht="116.25" hidden="1" outlineLevel="1">
      <c r="A32" s="38"/>
      <c r="B32" s="39" t="s">
        <v>1201</v>
      </c>
      <c r="C32" s="40"/>
      <c r="D32" s="41" t="s">
        <v>117</v>
      </c>
      <c r="E32" s="42" t="s">
        <v>1216</v>
      </c>
      <c r="F32" s="43"/>
      <c r="G32" s="46" t="s">
        <v>1190</v>
      </c>
      <c r="H32" s="44"/>
      <c r="I32" s="234"/>
      <c r="J32" s="234" t="s">
        <v>1195</v>
      </c>
    </row>
    <row r="33" spans="1:10" ht="116.25" hidden="1" outlineLevel="1">
      <c r="A33" s="38"/>
      <c r="B33" s="39" t="s">
        <v>1202</v>
      </c>
      <c r="C33" s="40"/>
      <c r="D33" s="41" t="s">
        <v>117</v>
      </c>
      <c r="E33" s="42" t="s">
        <v>1217</v>
      </c>
      <c r="F33" s="43"/>
      <c r="G33" s="46" t="s">
        <v>1190</v>
      </c>
      <c r="H33" s="44"/>
      <c r="I33" s="234"/>
      <c r="J33" s="234"/>
    </row>
    <row r="34" spans="1:10" ht="26.25" hidden="1" outlineLevel="1">
      <c r="A34" s="38"/>
      <c r="B34" s="39"/>
      <c r="C34" s="40"/>
      <c r="D34" s="41" t="s">
        <v>925</v>
      </c>
      <c r="E34" s="42" t="s">
        <v>1193</v>
      </c>
      <c r="F34" s="43" t="s">
        <v>620</v>
      </c>
      <c r="G34" s="46" t="s">
        <v>1190</v>
      </c>
      <c r="H34" s="44"/>
      <c r="I34" s="234"/>
      <c r="J34" s="234"/>
    </row>
    <row r="35" spans="1:10" ht="26.25" hidden="1" outlineLevel="1">
      <c r="A35" s="38"/>
      <c r="B35" s="39"/>
      <c r="C35" s="40"/>
      <c r="D35" s="41" t="s">
        <v>123</v>
      </c>
      <c r="E35" s="42" t="s">
        <v>1194</v>
      </c>
      <c r="F35" s="43" t="s">
        <v>620</v>
      </c>
      <c r="G35" s="46" t="s">
        <v>1190</v>
      </c>
      <c r="H35" s="44"/>
      <c r="I35" s="234"/>
      <c r="J35" s="234"/>
    </row>
    <row r="36" spans="1:10" ht="26.25" hidden="1" outlineLevel="1">
      <c r="A36" s="38"/>
      <c r="B36" s="39"/>
      <c r="C36" s="40"/>
      <c r="D36" s="41" t="s">
        <v>175</v>
      </c>
      <c r="E36" s="42" t="s">
        <v>1191</v>
      </c>
      <c r="F36" s="43" t="s">
        <v>620</v>
      </c>
      <c r="G36" s="46" t="s">
        <v>1190</v>
      </c>
      <c r="H36" s="110"/>
      <c r="I36" s="234"/>
      <c r="J36" s="234"/>
    </row>
    <row r="37" spans="1:10" ht="26.25" hidden="1" outlineLevel="1">
      <c r="A37" s="38"/>
      <c r="B37" s="39"/>
      <c r="D37" s="41" t="s">
        <v>1195</v>
      </c>
      <c r="E37" s="42" t="s">
        <v>1191</v>
      </c>
      <c r="F37" s="43" t="s">
        <v>620</v>
      </c>
      <c r="G37" s="46" t="s">
        <v>1190</v>
      </c>
      <c r="I37" s="234"/>
      <c r="J37" s="234"/>
    </row>
    <row r="38" spans="9:10" ht="27" collapsed="1" thickBot="1">
      <c r="I38" s="234"/>
      <c r="J38" s="234"/>
    </row>
    <row r="39" spans="1:10" ht="59.25">
      <c r="A39" s="850" t="s">
        <v>864</v>
      </c>
      <c r="B39" s="850"/>
      <c r="C39" s="850"/>
      <c r="D39" s="850"/>
      <c r="E39" s="850"/>
      <c r="F39" s="850"/>
      <c r="G39" s="850"/>
      <c r="H39" s="850"/>
      <c r="I39" s="234"/>
      <c r="J39" s="234"/>
    </row>
    <row r="40" spans="1:10" ht="26.25" hidden="1" outlineLevel="1">
      <c r="A40" s="38" t="s">
        <v>864</v>
      </c>
      <c r="B40" s="39"/>
      <c r="C40" s="40"/>
      <c r="D40" s="41" t="s">
        <v>77</v>
      </c>
      <c r="E40" s="42" t="s">
        <v>1254</v>
      </c>
      <c r="F40" s="43" t="s">
        <v>135</v>
      </c>
      <c r="G40" s="43"/>
      <c r="H40" s="44" t="s">
        <v>85</v>
      </c>
      <c r="I40" s="234"/>
      <c r="J40" s="234"/>
    </row>
    <row r="41" spans="1:10" ht="46.5" hidden="1" outlineLevel="1">
      <c r="A41" s="38" t="s">
        <v>864</v>
      </c>
      <c r="B41" s="39"/>
      <c r="C41" s="40"/>
      <c r="D41" s="41" t="s">
        <v>82</v>
      </c>
      <c r="E41" s="43" t="s">
        <v>1242</v>
      </c>
      <c r="F41" s="50" t="s">
        <v>1259</v>
      </c>
      <c r="G41" s="43"/>
      <c r="H41" s="44" t="s">
        <v>85</v>
      </c>
      <c r="I41" s="234"/>
      <c r="J41" s="234"/>
    </row>
    <row r="42" spans="1:10" ht="26.25" hidden="1" outlineLevel="1">
      <c r="A42" s="38" t="s">
        <v>864</v>
      </c>
      <c r="B42" s="39"/>
      <c r="C42" s="40"/>
      <c r="D42" s="41" t="s">
        <v>927</v>
      </c>
      <c r="E42" s="42" t="s">
        <v>928</v>
      </c>
      <c r="F42" s="43" t="s">
        <v>108</v>
      </c>
      <c r="G42" s="43"/>
      <c r="H42" s="44" t="s">
        <v>85</v>
      </c>
      <c r="I42" s="234"/>
      <c r="J42" s="234"/>
    </row>
    <row r="43" spans="1:10" ht="26.25" hidden="1" outlineLevel="1">
      <c r="A43" s="38" t="s">
        <v>864</v>
      </c>
      <c r="B43" s="39"/>
      <c r="C43" s="40"/>
      <c r="D43" s="41" t="s">
        <v>929</v>
      </c>
      <c r="E43" s="42" t="s">
        <v>930</v>
      </c>
      <c r="F43" s="43"/>
      <c r="G43" s="43"/>
      <c r="H43" s="44" t="s">
        <v>85</v>
      </c>
      <c r="I43" s="234"/>
      <c r="J43" s="234"/>
    </row>
    <row r="44" spans="1:10" ht="26.25" hidden="1" outlineLevel="1">
      <c r="A44" s="38" t="s">
        <v>864</v>
      </c>
      <c r="B44" s="39"/>
      <c r="C44" s="40"/>
      <c r="D44" s="41" t="s">
        <v>459</v>
      </c>
      <c r="E44" s="42" t="s">
        <v>931</v>
      </c>
      <c r="F44" s="43" t="s">
        <v>108</v>
      </c>
      <c r="G44" s="43" t="s">
        <v>932</v>
      </c>
      <c r="H44" s="44" t="s">
        <v>85</v>
      </c>
      <c r="I44" s="234"/>
      <c r="J44" s="234"/>
    </row>
    <row r="45" spans="1:10" ht="26.25" hidden="1" outlineLevel="1">
      <c r="A45" s="38" t="s">
        <v>864</v>
      </c>
      <c r="B45" s="39"/>
      <c r="C45" s="40"/>
      <c r="D45" s="41" t="s">
        <v>109</v>
      </c>
      <c r="E45" s="42" t="s">
        <v>1255</v>
      </c>
      <c r="F45" s="43" t="s">
        <v>108</v>
      </c>
      <c r="G45" s="43"/>
      <c r="H45" s="44" t="s">
        <v>85</v>
      </c>
      <c r="I45" s="234"/>
      <c r="J45" s="234"/>
    </row>
    <row r="46" spans="1:10" ht="26.25" hidden="1" outlineLevel="1">
      <c r="A46" s="38" t="s">
        <v>864</v>
      </c>
      <c r="B46" s="39"/>
      <c r="C46" s="40"/>
      <c r="D46" s="41" t="s">
        <v>933</v>
      </c>
      <c r="E46" s="42" t="s">
        <v>1255</v>
      </c>
      <c r="F46" s="43" t="s">
        <v>108</v>
      </c>
      <c r="G46" s="43"/>
      <c r="H46" s="44" t="s">
        <v>85</v>
      </c>
      <c r="I46" s="234"/>
      <c r="J46" s="234"/>
    </row>
    <row r="47" spans="1:10" ht="46.5" hidden="1" outlineLevel="1">
      <c r="A47" s="38" t="s">
        <v>864</v>
      </c>
      <c r="B47" s="39"/>
      <c r="C47" s="40"/>
      <c r="D47" s="41" t="s">
        <v>934</v>
      </c>
      <c r="E47" s="42"/>
      <c r="F47" s="43" t="s">
        <v>108</v>
      </c>
      <c r="G47" s="43" t="s">
        <v>935</v>
      </c>
      <c r="H47" s="44" t="s">
        <v>85</v>
      </c>
      <c r="I47" s="234"/>
      <c r="J47" s="234"/>
    </row>
    <row r="48" spans="1:10" ht="93" hidden="1" outlineLevel="1">
      <c r="A48" s="38" t="s">
        <v>864</v>
      </c>
      <c r="B48" s="39"/>
      <c r="C48" s="40"/>
      <c r="D48" s="41" t="s">
        <v>117</v>
      </c>
      <c r="E48" s="42"/>
      <c r="F48" s="43"/>
      <c r="G48" s="43" t="s">
        <v>1258</v>
      </c>
      <c r="H48" s="44" t="s">
        <v>85</v>
      </c>
      <c r="I48" s="234"/>
      <c r="J48" s="234"/>
    </row>
    <row r="49" spans="1:10" ht="26.25" hidden="1" outlineLevel="1">
      <c r="A49" s="38" t="s">
        <v>864</v>
      </c>
      <c r="B49" s="39"/>
      <c r="C49" s="40"/>
      <c r="D49" s="41" t="s">
        <v>936</v>
      </c>
      <c r="E49" s="42" t="s">
        <v>1256</v>
      </c>
      <c r="F49" s="43" t="s">
        <v>108</v>
      </c>
      <c r="G49" s="43"/>
      <c r="H49" s="44" t="s">
        <v>85</v>
      </c>
      <c r="I49" s="234"/>
      <c r="J49" s="234"/>
    </row>
    <row r="50" spans="1:10" ht="26.25" hidden="1" outlineLevel="1">
      <c r="A50" s="38" t="s">
        <v>864</v>
      </c>
      <c r="B50" s="39"/>
      <c r="C50" s="40"/>
      <c r="D50" s="41" t="s">
        <v>123</v>
      </c>
      <c r="E50" s="42" t="s">
        <v>1257</v>
      </c>
      <c r="F50" s="43" t="s">
        <v>108</v>
      </c>
      <c r="G50" s="43"/>
      <c r="H50" s="44" t="s">
        <v>85</v>
      </c>
      <c r="I50" s="234"/>
      <c r="J50" s="234"/>
    </row>
    <row r="51" spans="1:10" ht="26.25" hidden="1" outlineLevel="1">
      <c r="A51" s="38" t="s">
        <v>864</v>
      </c>
      <c r="B51" s="39"/>
      <c r="C51" s="40"/>
      <c r="D51" s="41" t="s">
        <v>175</v>
      </c>
      <c r="E51" s="42" t="s">
        <v>1253</v>
      </c>
      <c r="F51" s="43" t="s">
        <v>108</v>
      </c>
      <c r="G51" s="43"/>
      <c r="H51" s="44" t="s">
        <v>85</v>
      </c>
      <c r="I51" s="234"/>
      <c r="J51" s="234"/>
    </row>
    <row r="52" spans="9:10" ht="27" collapsed="1" thickBot="1">
      <c r="I52" s="234"/>
      <c r="J52" s="234"/>
    </row>
    <row r="53" spans="1:10" ht="59.25">
      <c r="A53" s="850" t="s">
        <v>866</v>
      </c>
      <c r="B53" s="850"/>
      <c r="C53" s="850"/>
      <c r="D53" s="850"/>
      <c r="E53" s="850"/>
      <c r="F53" s="850"/>
      <c r="G53" s="850"/>
      <c r="H53" s="850"/>
      <c r="I53" s="234"/>
      <c r="J53" s="234"/>
    </row>
    <row r="54" spans="1:10" ht="47.25" customHeight="1" hidden="1" outlineLevel="1">
      <c r="A54" s="38" t="s">
        <v>866</v>
      </c>
      <c r="B54" s="39"/>
      <c r="C54" s="40"/>
      <c r="D54" s="41" t="s">
        <v>109</v>
      </c>
      <c r="E54" s="42" t="s">
        <v>1223</v>
      </c>
      <c r="F54" s="43" t="s">
        <v>108</v>
      </c>
      <c r="G54" s="46" t="s">
        <v>937</v>
      </c>
      <c r="H54" s="44" t="s">
        <v>938</v>
      </c>
      <c r="I54" s="234"/>
      <c r="J54" s="234"/>
    </row>
    <row r="55" spans="1:10" ht="54.75" customHeight="1" hidden="1" outlineLevel="1">
      <c r="A55" s="38" t="s">
        <v>866</v>
      </c>
      <c r="B55" s="39"/>
      <c r="C55" s="40"/>
      <c r="D55" s="41" t="s">
        <v>123</v>
      </c>
      <c r="E55" s="42" t="s">
        <v>1225</v>
      </c>
      <c r="F55" s="43" t="s">
        <v>108</v>
      </c>
      <c r="G55" s="46" t="s">
        <v>937</v>
      </c>
      <c r="H55" s="44" t="s">
        <v>938</v>
      </c>
      <c r="I55" s="234"/>
      <c r="J55" s="234"/>
    </row>
    <row r="56" spans="1:10" ht="43.5" customHeight="1" hidden="1" outlineLevel="1">
      <c r="A56" s="38" t="s">
        <v>866</v>
      </c>
      <c r="B56" s="39"/>
      <c r="C56" s="40"/>
      <c r="D56" s="41" t="s">
        <v>175</v>
      </c>
      <c r="E56" s="42" t="s">
        <v>1224</v>
      </c>
      <c r="F56" s="43" t="s">
        <v>108</v>
      </c>
      <c r="G56" s="46" t="s">
        <v>937</v>
      </c>
      <c r="H56" s="44" t="s">
        <v>938</v>
      </c>
      <c r="I56" s="234"/>
      <c r="J56" s="234"/>
    </row>
    <row r="57" spans="1:10" ht="51" customHeight="1" hidden="1" outlineLevel="1">
      <c r="A57" s="38" t="s">
        <v>866</v>
      </c>
      <c r="B57" s="39"/>
      <c r="C57" s="40"/>
      <c r="D57" s="41" t="s">
        <v>148</v>
      </c>
      <c r="E57" s="42" t="s">
        <v>1226</v>
      </c>
      <c r="F57" s="43" t="s">
        <v>108</v>
      </c>
      <c r="G57" s="46" t="s">
        <v>937</v>
      </c>
      <c r="H57" s="44" t="s">
        <v>938</v>
      </c>
      <c r="I57" s="234"/>
      <c r="J57" s="234"/>
    </row>
    <row r="58" spans="9:10" ht="22.5" customHeight="1" collapsed="1" thickBot="1">
      <c r="I58" s="234"/>
      <c r="J58" s="234"/>
    </row>
    <row r="59" spans="1:10" ht="51" customHeight="1">
      <c r="A59" s="850" t="s">
        <v>867</v>
      </c>
      <c r="B59" s="850"/>
      <c r="C59" s="850"/>
      <c r="D59" s="850"/>
      <c r="E59" s="850"/>
      <c r="F59" s="850"/>
      <c r="G59" s="850"/>
      <c r="H59" s="850"/>
      <c r="I59" s="234"/>
      <c r="J59" s="234"/>
    </row>
    <row r="60" spans="1:10" ht="51" customHeight="1" hidden="1" outlineLevel="1">
      <c r="A60" s="38" t="s">
        <v>867</v>
      </c>
      <c r="B60" s="39"/>
      <c r="C60" s="40"/>
      <c r="D60" s="41" t="s">
        <v>939</v>
      </c>
      <c r="E60" s="42" t="s">
        <v>1338</v>
      </c>
      <c r="F60" s="43" t="s">
        <v>108</v>
      </c>
      <c r="G60" s="46" t="s">
        <v>940</v>
      </c>
      <c r="H60" s="44">
        <f>IF(LEFT(E60,4)="Non-",1,0)</f>
        <v>1</v>
      </c>
      <c r="I60" s="234"/>
      <c r="J60" s="234"/>
    </row>
    <row r="61" spans="1:10" ht="51" customHeight="1" hidden="1" outlineLevel="1">
      <c r="A61" s="38" t="s">
        <v>867</v>
      </c>
      <c r="B61" s="39"/>
      <c r="C61" s="40"/>
      <c r="D61" s="41" t="s">
        <v>941</v>
      </c>
      <c r="E61" s="42" t="s">
        <v>1337</v>
      </c>
      <c r="F61" s="43" t="s">
        <v>108</v>
      </c>
      <c r="G61" s="46" t="s">
        <v>940</v>
      </c>
      <c r="H61" s="44">
        <f aca="true" t="shared" si="0" ref="H61:H78">IF(LEFT(E61,4)="Non-",1,0)</f>
        <v>0</v>
      </c>
      <c r="I61" s="234"/>
      <c r="J61" s="234"/>
    </row>
    <row r="62" spans="1:10" ht="51" customHeight="1" hidden="1" outlineLevel="1">
      <c r="A62" s="38" t="s">
        <v>867</v>
      </c>
      <c r="B62" s="39"/>
      <c r="C62" s="40"/>
      <c r="D62" s="41" t="s">
        <v>942</v>
      </c>
      <c r="E62" s="42" t="s">
        <v>1339</v>
      </c>
      <c r="F62" s="43" t="s">
        <v>108</v>
      </c>
      <c r="G62" s="46" t="s">
        <v>940</v>
      </c>
      <c r="H62" s="44">
        <f t="shared" si="0"/>
        <v>0</v>
      </c>
      <c r="I62" s="234"/>
      <c r="J62" s="234"/>
    </row>
    <row r="63" spans="1:10" ht="51" customHeight="1" hidden="1" outlineLevel="1">
      <c r="A63" s="38" t="s">
        <v>867</v>
      </c>
      <c r="B63" s="39"/>
      <c r="C63" s="40"/>
      <c r="D63" s="41" t="s">
        <v>434</v>
      </c>
      <c r="E63" s="42" t="s">
        <v>1227</v>
      </c>
      <c r="F63" s="43" t="s">
        <v>108</v>
      </c>
      <c r="G63" s="46" t="s">
        <v>940</v>
      </c>
      <c r="H63" s="44">
        <f t="shared" si="0"/>
        <v>0</v>
      </c>
      <c r="I63" s="234"/>
      <c r="J63" s="234"/>
    </row>
    <row r="64" spans="1:10" ht="51" customHeight="1" hidden="1" outlineLevel="1">
      <c r="A64" s="38" t="s">
        <v>867</v>
      </c>
      <c r="B64" s="39" t="s">
        <v>1247</v>
      </c>
      <c r="C64" s="40"/>
      <c r="D64" s="41" t="s">
        <v>82</v>
      </c>
      <c r="E64" s="42" t="s">
        <v>1242</v>
      </c>
      <c r="F64" s="43" t="s">
        <v>1248</v>
      </c>
      <c r="G64" s="46"/>
      <c r="H64" s="44">
        <f t="shared" si="0"/>
        <v>0</v>
      </c>
      <c r="I64" s="234"/>
      <c r="J64" s="234"/>
    </row>
    <row r="65" spans="1:10" ht="51" customHeight="1" hidden="1" outlineLevel="1">
      <c r="A65" s="38" t="s">
        <v>867</v>
      </c>
      <c r="B65" s="39"/>
      <c r="C65" s="40"/>
      <c r="D65" s="41" t="s">
        <v>943</v>
      </c>
      <c r="E65" s="42" t="s">
        <v>1228</v>
      </c>
      <c r="F65" s="43" t="s">
        <v>108</v>
      </c>
      <c r="G65" s="46" t="s">
        <v>940</v>
      </c>
      <c r="H65" s="44">
        <f t="shared" si="0"/>
        <v>0</v>
      </c>
      <c r="I65" s="234"/>
      <c r="J65" s="234"/>
    </row>
    <row r="66" spans="1:10" ht="51" customHeight="1" hidden="1" outlineLevel="1">
      <c r="A66" s="38" t="s">
        <v>867</v>
      </c>
      <c r="B66" s="39"/>
      <c r="C66" s="40"/>
      <c r="D66" s="41" t="s">
        <v>944</v>
      </c>
      <c r="E66" s="42" t="s">
        <v>1229</v>
      </c>
      <c r="F66" s="43" t="s">
        <v>108</v>
      </c>
      <c r="G66" s="46" t="s">
        <v>940</v>
      </c>
      <c r="H66" s="44">
        <f t="shared" si="0"/>
        <v>0</v>
      </c>
      <c r="I66" s="234"/>
      <c r="J66" s="234"/>
    </row>
    <row r="67" spans="1:10" ht="51" customHeight="1" hidden="1" outlineLevel="1">
      <c r="A67" s="38" t="s">
        <v>867</v>
      </c>
      <c r="B67" s="39"/>
      <c r="C67" s="40"/>
      <c r="D67" s="41" t="s">
        <v>945</v>
      </c>
      <c r="E67" s="42" t="s">
        <v>1340</v>
      </c>
      <c r="F67" s="43" t="s">
        <v>108</v>
      </c>
      <c r="G67" s="46" t="s">
        <v>940</v>
      </c>
      <c r="H67" s="44">
        <f t="shared" si="0"/>
        <v>0</v>
      </c>
      <c r="I67" s="234"/>
      <c r="J67" s="234"/>
    </row>
    <row r="68" spans="1:10" ht="51" customHeight="1" hidden="1" outlineLevel="1">
      <c r="A68" s="38" t="s">
        <v>867</v>
      </c>
      <c r="B68" s="39"/>
      <c r="C68" s="40"/>
      <c r="D68" s="41" t="s">
        <v>459</v>
      </c>
      <c r="E68" s="42" t="s">
        <v>1341</v>
      </c>
      <c r="F68" s="43" t="s">
        <v>108</v>
      </c>
      <c r="G68" s="46" t="s">
        <v>940</v>
      </c>
      <c r="H68" s="44">
        <f t="shared" si="0"/>
        <v>0</v>
      </c>
      <c r="I68" s="234"/>
      <c r="J68" s="234"/>
    </row>
    <row r="69" spans="1:10" ht="51" customHeight="1" hidden="1" outlineLevel="1">
      <c r="A69" s="38" t="s">
        <v>867</v>
      </c>
      <c r="B69" s="39"/>
      <c r="C69" s="40"/>
      <c r="D69" s="41" t="s">
        <v>946</v>
      </c>
      <c r="E69" s="42" t="s">
        <v>1342</v>
      </c>
      <c r="F69" s="43" t="s">
        <v>108</v>
      </c>
      <c r="G69" s="46" t="s">
        <v>940</v>
      </c>
      <c r="H69" s="44">
        <f t="shared" si="0"/>
        <v>0</v>
      </c>
      <c r="I69" s="234"/>
      <c r="J69" s="234"/>
    </row>
    <row r="70" spans="1:10" ht="51" customHeight="1" hidden="1" outlineLevel="1">
      <c r="A70" s="38" t="s">
        <v>867</v>
      </c>
      <c r="B70" s="39"/>
      <c r="C70" s="40"/>
      <c r="D70" s="41" t="s">
        <v>947</v>
      </c>
      <c r="E70" s="42" t="s">
        <v>948</v>
      </c>
      <c r="F70" s="43" t="s">
        <v>108</v>
      </c>
      <c r="G70" s="46" t="s">
        <v>940</v>
      </c>
      <c r="H70" s="44">
        <f t="shared" si="0"/>
        <v>0</v>
      </c>
      <c r="I70" s="234"/>
      <c r="J70" s="234"/>
    </row>
    <row r="71" spans="1:10" ht="51" customHeight="1" hidden="1" outlineLevel="1">
      <c r="A71" s="38" t="s">
        <v>867</v>
      </c>
      <c r="B71" s="39"/>
      <c r="C71" s="40"/>
      <c r="D71" s="41" t="s">
        <v>949</v>
      </c>
      <c r="E71" s="42" t="s">
        <v>1343</v>
      </c>
      <c r="F71" s="43" t="s">
        <v>108</v>
      </c>
      <c r="G71" s="46" t="s">
        <v>940</v>
      </c>
      <c r="H71" s="44">
        <f t="shared" si="0"/>
        <v>0</v>
      </c>
      <c r="I71" s="234"/>
      <c r="J71" s="234"/>
    </row>
    <row r="72" spans="1:10" ht="51" customHeight="1" hidden="1" outlineLevel="1">
      <c r="A72" s="38" t="s">
        <v>867</v>
      </c>
      <c r="B72" s="39"/>
      <c r="C72" s="40"/>
      <c r="D72" s="41" t="s">
        <v>109</v>
      </c>
      <c r="E72" s="42" t="s">
        <v>1344</v>
      </c>
      <c r="F72" s="43" t="s">
        <v>108</v>
      </c>
      <c r="G72" s="46" t="s">
        <v>940</v>
      </c>
      <c r="H72" s="44">
        <f t="shared" si="0"/>
        <v>0</v>
      </c>
      <c r="I72" s="234"/>
      <c r="J72" s="234"/>
    </row>
    <row r="73" spans="1:10" ht="51" customHeight="1" hidden="1" outlineLevel="1">
      <c r="A73" s="38" t="s">
        <v>867</v>
      </c>
      <c r="B73" s="39"/>
      <c r="C73" s="40"/>
      <c r="D73" s="41" t="s">
        <v>950</v>
      </c>
      <c r="E73" s="42" t="s">
        <v>1345</v>
      </c>
      <c r="F73" s="43" t="s">
        <v>108</v>
      </c>
      <c r="G73" s="46" t="s">
        <v>940</v>
      </c>
      <c r="H73" s="44">
        <f t="shared" si="0"/>
        <v>0</v>
      </c>
      <c r="I73" s="234"/>
      <c r="J73" s="234"/>
    </row>
    <row r="74" spans="1:10" ht="51" customHeight="1" hidden="1" outlineLevel="1">
      <c r="A74" s="38" t="s">
        <v>867</v>
      </c>
      <c r="B74" s="39"/>
      <c r="C74" s="40"/>
      <c r="D74" s="41" t="s">
        <v>951</v>
      </c>
      <c r="E74" s="42" t="s">
        <v>1346</v>
      </c>
      <c r="F74" s="43" t="s">
        <v>108</v>
      </c>
      <c r="G74" s="46" t="s">
        <v>940</v>
      </c>
      <c r="H74" s="44">
        <f t="shared" si="0"/>
        <v>0</v>
      </c>
      <c r="I74" s="234"/>
      <c r="J74" s="234"/>
    </row>
    <row r="75" spans="1:10" ht="51" customHeight="1" hidden="1" outlineLevel="1">
      <c r="A75" s="38" t="s">
        <v>867</v>
      </c>
      <c r="B75" s="39"/>
      <c r="C75" s="40"/>
      <c r="D75" s="41" t="s">
        <v>952</v>
      </c>
      <c r="E75" s="42" t="s">
        <v>1347</v>
      </c>
      <c r="F75" s="43" t="s">
        <v>108</v>
      </c>
      <c r="G75" s="46" t="s">
        <v>940</v>
      </c>
      <c r="H75" s="44">
        <f t="shared" si="0"/>
        <v>0</v>
      </c>
      <c r="I75" s="234"/>
      <c r="J75" s="234"/>
    </row>
    <row r="76" spans="1:10" ht="51" customHeight="1" hidden="1" outlineLevel="1">
      <c r="A76" s="38" t="s">
        <v>867</v>
      </c>
      <c r="B76" s="39"/>
      <c r="C76" s="40"/>
      <c r="D76" s="41" t="s">
        <v>117</v>
      </c>
      <c r="E76" s="42" t="s">
        <v>953</v>
      </c>
      <c r="F76" s="43"/>
      <c r="G76" s="46" t="s">
        <v>940</v>
      </c>
      <c r="H76" s="44">
        <f t="shared" si="0"/>
        <v>0</v>
      </c>
      <c r="I76" s="234"/>
      <c r="J76" s="234"/>
    </row>
    <row r="77" spans="1:10" ht="51" customHeight="1" hidden="1" outlineLevel="1">
      <c r="A77" s="38" t="s">
        <v>867</v>
      </c>
      <c r="B77" s="39"/>
      <c r="C77" s="40"/>
      <c r="D77" s="41" t="s">
        <v>175</v>
      </c>
      <c r="E77" s="42" t="s">
        <v>1348</v>
      </c>
      <c r="F77" s="43" t="s">
        <v>108</v>
      </c>
      <c r="G77" s="46" t="s">
        <v>940</v>
      </c>
      <c r="H77" s="44">
        <f t="shared" si="0"/>
        <v>0</v>
      </c>
      <c r="I77" s="234"/>
      <c r="J77" s="234"/>
    </row>
    <row r="78" spans="1:10" ht="51" customHeight="1" hidden="1" outlineLevel="1">
      <c r="A78" s="38" t="s">
        <v>867</v>
      </c>
      <c r="B78" s="39"/>
      <c r="C78" s="40"/>
      <c r="D78" s="41" t="s">
        <v>295</v>
      </c>
      <c r="E78" s="42" t="s">
        <v>1349</v>
      </c>
      <c r="F78" s="43" t="s">
        <v>682</v>
      </c>
      <c r="G78" s="46" t="s">
        <v>940</v>
      </c>
      <c r="H78" s="44">
        <f t="shared" si="0"/>
        <v>0</v>
      </c>
      <c r="I78" s="234"/>
      <c r="J78" s="234"/>
    </row>
    <row r="79" spans="9:10" ht="27" collapsed="1" thickBot="1">
      <c r="I79" s="234"/>
      <c r="J79" s="234"/>
    </row>
    <row r="80" spans="1:10" ht="59.25">
      <c r="A80" s="850" t="s">
        <v>869</v>
      </c>
      <c r="B80" s="850"/>
      <c r="C80" s="850"/>
      <c r="D80" s="850"/>
      <c r="E80" s="850"/>
      <c r="F80" s="850"/>
      <c r="G80" s="850"/>
      <c r="H80" s="850"/>
      <c r="I80" s="234"/>
      <c r="J80" s="234"/>
    </row>
    <row r="81" spans="1:11" ht="51" hidden="1" outlineLevel="1">
      <c r="A81" s="38" t="s">
        <v>869</v>
      </c>
      <c r="B81" s="39" t="s">
        <v>954</v>
      </c>
      <c r="C81" s="40"/>
      <c r="D81" s="41" t="s">
        <v>955</v>
      </c>
      <c r="E81" s="42" t="s">
        <v>956</v>
      </c>
      <c r="F81" s="43" t="s">
        <v>98</v>
      </c>
      <c r="G81" s="46" t="s">
        <v>957</v>
      </c>
      <c r="H81" s="44" t="s">
        <v>85</v>
      </c>
      <c r="I81" s="234"/>
      <c r="J81" s="234"/>
      <c r="K81" s="41" t="s">
        <v>955</v>
      </c>
    </row>
    <row r="82" spans="1:11" ht="26.25" hidden="1" outlineLevel="1">
      <c r="A82" s="38" t="s">
        <v>869</v>
      </c>
      <c r="B82" s="160" t="s">
        <v>958</v>
      </c>
      <c r="C82" s="40"/>
      <c r="D82" s="41" t="s">
        <v>477</v>
      </c>
      <c r="E82" s="42" t="s">
        <v>959</v>
      </c>
      <c r="F82" s="43" t="s">
        <v>960</v>
      </c>
      <c r="G82" s="46" t="s">
        <v>961</v>
      </c>
      <c r="H82" s="44" t="s">
        <v>85</v>
      </c>
      <c r="I82" s="234"/>
      <c r="J82" s="223" t="s">
        <v>962</v>
      </c>
      <c r="K82" s="41" t="s">
        <v>477</v>
      </c>
    </row>
    <row r="83" spans="1:11" ht="26.25" hidden="1" outlineLevel="1">
      <c r="A83" s="38" t="s">
        <v>869</v>
      </c>
      <c r="B83" s="39" t="s">
        <v>954</v>
      </c>
      <c r="C83" s="40"/>
      <c r="D83" s="41" t="s">
        <v>434</v>
      </c>
      <c r="E83" s="42" t="s">
        <v>963</v>
      </c>
      <c r="F83" s="43" t="s">
        <v>108</v>
      </c>
      <c r="G83" s="46" t="s">
        <v>961</v>
      </c>
      <c r="H83" s="44" t="s">
        <v>85</v>
      </c>
      <c r="I83" s="234"/>
      <c r="J83" s="224" t="s">
        <v>964</v>
      </c>
      <c r="K83" s="41" t="s">
        <v>434</v>
      </c>
    </row>
    <row r="84" spans="1:11" ht="26.25" hidden="1" outlineLevel="1">
      <c r="A84" s="38" t="s">
        <v>869</v>
      </c>
      <c r="B84" s="39" t="s">
        <v>954</v>
      </c>
      <c r="C84" s="40"/>
      <c r="D84" s="41" t="s">
        <v>82</v>
      </c>
      <c r="E84" s="42" t="s">
        <v>965</v>
      </c>
      <c r="F84" s="43" t="s">
        <v>960</v>
      </c>
      <c r="G84" s="46" t="s">
        <v>961</v>
      </c>
      <c r="H84" s="44" t="s">
        <v>85</v>
      </c>
      <c r="I84" s="234"/>
      <c r="J84" s="225" t="s">
        <v>958</v>
      </c>
      <c r="K84" s="41" t="s">
        <v>82</v>
      </c>
    </row>
    <row r="85" spans="1:11" ht="35.25" customHeight="1" hidden="1" outlineLevel="1">
      <c r="A85" s="161" t="s">
        <v>869</v>
      </c>
      <c r="B85" s="162" t="s">
        <v>966</v>
      </c>
      <c r="C85" s="163"/>
      <c r="D85" s="164" t="s">
        <v>82</v>
      </c>
      <c r="E85" s="165" t="s">
        <v>967</v>
      </c>
      <c r="F85" s="166" t="s">
        <v>968</v>
      </c>
      <c r="G85" s="167" t="s">
        <v>961</v>
      </c>
      <c r="H85" s="168" t="s">
        <v>85</v>
      </c>
      <c r="I85" s="234"/>
      <c r="J85" s="226" t="s">
        <v>954</v>
      </c>
      <c r="K85" s="41" t="s">
        <v>912</v>
      </c>
    </row>
    <row r="86" spans="1:11" ht="26.25" hidden="1" outlineLevel="1">
      <c r="A86" s="38" t="s">
        <v>869</v>
      </c>
      <c r="B86" s="39" t="s">
        <v>954</v>
      </c>
      <c r="C86" s="40"/>
      <c r="D86" s="41" t="s">
        <v>912</v>
      </c>
      <c r="E86" s="42" t="s">
        <v>969</v>
      </c>
      <c r="F86" s="43" t="s">
        <v>98</v>
      </c>
      <c r="G86" s="46" t="s">
        <v>961</v>
      </c>
      <c r="H86" s="44" t="s">
        <v>85</v>
      </c>
      <c r="I86" s="234"/>
      <c r="J86" s="227" t="s">
        <v>970</v>
      </c>
      <c r="K86" s="41" t="s">
        <v>480</v>
      </c>
    </row>
    <row r="87" spans="1:11" ht="46.5" hidden="1" outlineLevel="1">
      <c r="A87" s="38" t="s">
        <v>869</v>
      </c>
      <c r="B87" s="169" t="s">
        <v>971</v>
      </c>
      <c r="C87" s="40"/>
      <c r="D87" s="41" t="s">
        <v>480</v>
      </c>
      <c r="E87" s="42" t="s">
        <v>972</v>
      </c>
      <c r="F87" s="43" t="s">
        <v>960</v>
      </c>
      <c r="G87" s="46" t="s">
        <v>973</v>
      </c>
      <c r="H87" s="44" t="s">
        <v>85</v>
      </c>
      <c r="I87" s="234"/>
      <c r="J87" s="228" t="s">
        <v>974</v>
      </c>
      <c r="K87" s="41" t="s">
        <v>945</v>
      </c>
    </row>
    <row r="88" spans="1:11" ht="26.25" hidden="1" outlineLevel="1">
      <c r="A88" s="38" t="s">
        <v>869</v>
      </c>
      <c r="B88" s="39" t="s">
        <v>954</v>
      </c>
      <c r="C88" s="40"/>
      <c r="D88" s="41" t="s">
        <v>945</v>
      </c>
      <c r="E88" s="42" t="s">
        <v>975</v>
      </c>
      <c r="F88" s="43" t="s">
        <v>98</v>
      </c>
      <c r="G88" s="46" t="s">
        <v>961</v>
      </c>
      <c r="H88" s="44" t="s">
        <v>85</v>
      </c>
      <c r="I88" s="234"/>
      <c r="J88" s="229" t="s">
        <v>966</v>
      </c>
      <c r="K88" s="41" t="s">
        <v>976</v>
      </c>
    </row>
    <row r="89" spans="1:11" ht="26.25" hidden="1" outlineLevel="1">
      <c r="A89" s="38" t="s">
        <v>869</v>
      </c>
      <c r="B89" s="39" t="s">
        <v>974</v>
      </c>
      <c r="C89" s="40"/>
      <c r="D89" s="41" t="s">
        <v>976</v>
      </c>
      <c r="E89" s="42" t="s">
        <v>977</v>
      </c>
      <c r="F89" s="43" t="s">
        <v>978</v>
      </c>
      <c r="G89" s="46" t="s">
        <v>961</v>
      </c>
      <c r="H89" s="44" t="s">
        <v>85</v>
      </c>
      <c r="I89" s="234"/>
      <c r="J89" s="230" t="s">
        <v>979</v>
      </c>
      <c r="K89" s="41" t="s">
        <v>159</v>
      </c>
    </row>
    <row r="90" spans="1:11" ht="26.25" hidden="1" outlineLevel="1">
      <c r="A90" s="38" t="s">
        <v>869</v>
      </c>
      <c r="B90" s="162" t="s">
        <v>966</v>
      </c>
      <c r="C90" s="40"/>
      <c r="D90" s="41" t="s">
        <v>159</v>
      </c>
      <c r="E90" s="42" t="s">
        <v>980</v>
      </c>
      <c r="F90" s="43" t="s">
        <v>108</v>
      </c>
      <c r="G90" s="46" t="s">
        <v>961</v>
      </c>
      <c r="H90" s="44" t="s">
        <v>85</v>
      </c>
      <c r="I90" s="234"/>
      <c r="J90" s="231" t="s">
        <v>981</v>
      </c>
      <c r="K90" s="41" t="s">
        <v>105</v>
      </c>
    </row>
    <row r="91" spans="1:11" ht="74.25" customHeight="1" hidden="1" outlineLevel="1">
      <c r="A91" s="38" t="s">
        <v>869</v>
      </c>
      <c r="B91" s="162" t="s">
        <v>966</v>
      </c>
      <c r="C91" s="40"/>
      <c r="D91" s="41" t="s">
        <v>105</v>
      </c>
      <c r="E91" s="42" t="s">
        <v>982</v>
      </c>
      <c r="F91" s="43" t="s">
        <v>983</v>
      </c>
      <c r="G91" s="46" t="s">
        <v>961</v>
      </c>
      <c r="H91" s="44" t="s">
        <v>85</v>
      </c>
      <c r="I91" s="234"/>
      <c r="J91" s="232" t="s">
        <v>984</v>
      </c>
      <c r="K91" s="41" t="s">
        <v>459</v>
      </c>
    </row>
    <row r="92" spans="1:11" ht="26.25" hidden="1" outlineLevel="1">
      <c r="A92" s="38" t="s">
        <v>869</v>
      </c>
      <c r="B92" s="162" t="s">
        <v>966</v>
      </c>
      <c r="C92" s="40"/>
      <c r="D92" s="41" t="s">
        <v>459</v>
      </c>
      <c r="E92" s="42" t="s">
        <v>985</v>
      </c>
      <c r="F92" s="43" t="s">
        <v>108</v>
      </c>
      <c r="G92" s="46" t="s">
        <v>961</v>
      </c>
      <c r="H92" s="44" t="s">
        <v>85</v>
      </c>
      <c r="I92" s="234"/>
      <c r="J92" s="234"/>
      <c r="K92" s="41" t="s">
        <v>109</v>
      </c>
    </row>
    <row r="93" spans="1:11" ht="26.25" hidden="1" outlineLevel="1">
      <c r="A93" s="170" t="s">
        <v>869</v>
      </c>
      <c r="B93" s="171" t="s">
        <v>962</v>
      </c>
      <c r="C93" s="172"/>
      <c r="D93" s="173" t="s">
        <v>109</v>
      </c>
      <c r="E93" s="174" t="s">
        <v>986</v>
      </c>
      <c r="F93" s="175" t="s">
        <v>108</v>
      </c>
      <c r="G93" s="176" t="s">
        <v>961</v>
      </c>
      <c r="H93" s="177" t="s">
        <v>85</v>
      </c>
      <c r="I93" s="234"/>
      <c r="J93" s="233"/>
      <c r="K93" s="41" t="s">
        <v>576</v>
      </c>
    </row>
    <row r="94" spans="1:11" ht="26.25" hidden="1" outlineLevel="1">
      <c r="A94" s="178" t="s">
        <v>869</v>
      </c>
      <c r="B94" s="179" t="s">
        <v>987</v>
      </c>
      <c r="C94" s="180"/>
      <c r="D94" s="181" t="s">
        <v>109</v>
      </c>
      <c r="E94" s="182" t="s">
        <v>988</v>
      </c>
      <c r="F94" s="183" t="s">
        <v>108</v>
      </c>
      <c r="G94" s="184" t="s">
        <v>961</v>
      </c>
      <c r="H94" s="185" t="s">
        <v>85</v>
      </c>
      <c r="I94" s="234"/>
      <c r="J94" s="234"/>
      <c r="K94" s="41" t="s">
        <v>234</v>
      </c>
    </row>
    <row r="95" spans="1:11" ht="26.25" hidden="1" outlineLevel="1">
      <c r="A95" s="186" t="s">
        <v>869</v>
      </c>
      <c r="B95" s="187" t="s">
        <v>989</v>
      </c>
      <c r="C95" s="188"/>
      <c r="D95" s="65" t="s">
        <v>109</v>
      </c>
      <c r="E95" s="189" t="s">
        <v>990</v>
      </c>
      <c r="F95" s="66" t="s">
        <v>108</v>
      </c>
      <c r="G95" s="67" t="s">
        <v>961</v>
      </c>
      <c r="H95" s="68" t="s">
        <v>85</v>
      </c>
      <c r="I95" s="234"/>
      <c r="J95" s="233"/>
      <c r="K95" s="41" t="s">
        <v>991</v>
      </c>
    </row>
    <row r="96" spans="1:11" ht="26.25" hidden="1" outlineLevel="1">
      <c r="A96" s="38" t="s">
        <v>869</v>
      </c>
      <c r="B96" s="39" t="s">
        <v>954</v>
      </c>
      <c r="C96" s="40"/>
      <c r="D96" s="41" t="s">
        <v>109</v>
      </c>
      <c r="E96" s="42" t="s">
        <v>992</v>
      </c>
      <c r="F96" s="43" t="s">
        <v>108</v>
      </c>
      <c r="G96" s="46" t="s">
        <v>961</v>
      </c>
      <c r="H96" s="44" t="s">
        <v>85</v>
      </c>
      <c r="I96" s="234"/>
      <c r="J96" s="233"/>
      <c r="K96" s="41" t="s">
        <v>993</v>
      </c>
    </row>
    <row r="97" spans="1:11" ht="39.75" customHeight="1" hidden="1" outlineLevel="1">
      <c r="A97" s="38" t="s">
        <v>869</v>
      </c>
      <c r="B97" s="162" t="s">
        <v>966</v>
      </c>
      <c r="C97" s="40"/>
      <c r="D97" s="41" t="s">
        <v>576</v>
      </c>
      <c r="E97" s="42" t="s">
        <v>994</v>
      </c>
      <c r="F97" s="43" t="s">
        <v>995</v>
      </c>
      <c r="G97" s="46" t="s">
        <v>961</v>
      </c>
      <c r="H97" s="44" t="s">
        <v>85</v>
      </c>
      <c r="I97" s="234"/>
      <c r="J97" s="233"/>
      <c r="K97" s="41" t="s">
        <v>117</v>
      </c>
    </row>
    <row r="98" spans="1:11" ht="26.25" hidden="1" outlineLevel="1">
      <c r="A98" s="170" t="s">
        <v>869</v>
      </c>
      <c r="B98" s="171" t="s">
        <v>962</v>
      </c>
      <c r="C98" s="172"/>
      <c r="D98" s="173" t="s">
        <v>234</v>
      </c>
      <c r="E98" s="174" t="s">
        <v>996</v>
      </c>
      <c r="F98" s="175" t="s">
        <v>108</v>
      </c>
      <c r="G98" s="176" t="s">
        <v>961</v>
      </c>
      <c r="H98" s="177" t="s">
        <v>85</v>
      </c>
      <c r="I98" s="234"/>
      <c r="J98" s="233"/>
      <c r="K98" s="41" t="s">
        <v>146</v>
      </c>
    </row>
    <row r="99" spans="1:11" ht="26.25" hidden="1" outlineLevel="1">
      <c r="A99" s="161" t="s">
        <v>869</v>
      </c>
      <c r="B99" s="162" t="s">
        <v>966</v>
      </c>
      <c r="C99" s="163"/>
      <c r="D99" s="164" t="s">
        <v>234</v>
      </c>
      <c r="E99" s="165" t="s">
        <v>235</v>
      </c>
      <c r="F99" s="166" t="s">
        <v>108</v>
      </c>
      <c r="G99" s="167" t="s">
        <v>961</v>
      </c>
      <c r="H99" s="168" t="s">
        <v>85</v>
      </c>
      <c r="I99" s="234"/>
      <c r="J99" s="233"/>
      <c r="K99" s="41" t="s">
        <v>997</v>
      </c>
    </row>
    <row r="100" spans="1:11" ht="46.5" hidden="1" outlineLevel="1">
      <c r="A100" s="38" t="s">
        <v>869</v>
      </c>
      <c r="B100" s="39" t="s">
        <v>954</v>
      </c>
      <c r="C100" s="40"/>
      <c r="D100" s="41" t="s">
        <v>991</v>
      </c>
      <c r="E100" s="42" t="s">
        <v>998</v>
      </c>
      <c r="F100" s="43" t="s">
        <v>995</v>
      </c>
      <c r="G100" s="46" t="s">
        <v>961</v>
      </c>
      <c r="H100" s="44" t="s">
        <v>85</v>
      </c>
      <c r="I100" s="234"/>
      <c r="J100" s="233"/>
      <c r="K100" s="41" t="s">
        <v>999</v>
      </c>
    </row>
    <row r="101" spans="1:11" ht="26.25" hidden="1" outlineLevel="1">
      <c r="A101" s="38" t="s">
        <v>869</v>
      </c>
      <c r="B101" s="39" t="s">
        <v>954</v>
      </c>
      <c r="C101" s="40"/>
      <c r="D101" s="41" t="s">
        <v>993</v>
      </c>
      <c r="E101" s="42" t="s">
        <v>1000</v>
      </c>
      <c r="F101" s="43" t="s">
        <v>108</v>
      </c>
      <c r="G101" s="46" t="s">
        <v>961</v>
      </c>
      <c r="H101" s="44" t="s">
        <v>85</v>
      </c>
      <c r="I101" s="234"/>
      <c r="J101" s="233"/>
      <c r="K101" s="41" t="s">
        <v>1001</v>
      </c>
    </row>
    <row r="102" spans="1:11" ht="46.5" hidden="1" outlineLevel="1">
      <c r="A102" s="38" t="s">
        <v>869</v>
      </c>
      <c r="B102" s="39" t="s">
        <v>954</v>
      </c>
      <c r="C102" s="40"/>
      <c r="D102" s="41" t="s">
        <v>117</v>
      </c>
      <c r="E102" s="42" t="s">
        <v>1002</v>
      </c>
      <c r="F102" s="43"/>
      <c r="G102" s="46" t="s">
        <v>961</v>
      </c>
      <c r="H102" s="44" t="s">
        <v>85</v>
      </c>
      <c r="I102" s="234"/>
      <c r="J102" s="233"/>
      <c r="K102" s="41" t="s">
        <v>1003</v>
      </c>
    </row>
    <row r="103" spans="1:11" ht="49.5" customHeight="1" hidden="1" outlineLevel="1">
      <c r="A103" s="190" t="s">
        <v>869</v>
      </c>
      <c r="B103" s="191" t="s">
        <v>974</v>
      </c>
      <c r="C103" s="188"/>
      <c r="D103" s="82" t="s">
        <v>117</v>
      </c>
      <c r="E103" s="192" t="s">
        <v>1004</v>
      </c>
      <c r="F103" s="87"/>
      <c r="G103" s="193" t="s">
        <v>961</v>
      </c>
      <c r="H103" s="83" t="s">
        <v>85</v>
      </c>
      <c r="I103" s="234"/>
      <c r="J103" s="233"/>
      <c r="K103" s="41" t="s">
        <v>1005</v>
      </c>
    </row>
    <row r="104" spans="1:11" ht="49.5" customHeight="1" hidden="1" outlineLevel="1">
      <c r="A104" s="161" t="s">
        <v>869</v>
      </c>
      <c r="B104" s="162" t="s">
        <v>966</v>
      </c>
      <c r="C104" s="163"/>
      <c r="D104" s="164" t="s">
        <v>146</v>
      </c>
      <c r="E104" s="165" t="s">
        <v>1006</v>
      </c>
      <c r="F104" s="166" t="s">
        <v>171</v>
      </c>
      <c r="G104" s="167" t="s">
        <v>961</v>
      </c>
      <c r="H104" s="168" t="s">
        <v>85</v>
      </c>
      <c r="I104" s="234"/>
      <c r="J104" s="233"/>
      <c r="K104" s="41" t="s">
        <v>1007</v>
      </c>
    </row>
    <row r="105" spans="1:11" ht="26.25" hidden="1" outlineLevel="1">
      <c r="A105" s="38" t="s">
        <v>869</v>
      </c>
      <c r="B105" s="39" t="s">
        <v>954</v>
      </c>
      <c r="C105" s="40"/>
      <c r="D105" s="41" t="s">
        <v>146</v>
      </c>
      <c r="E105" s="42" t="s">
        <v>1008</v>
      </c>
      <c r="F105" s="43" t="s">
        <v>171</v>
      </c>
      <c r="G105" s="46" t="s">
        <v>961</v>
      </c>
      <c r="H105" s="44" t="s">
        <v>85</v>
      </c>
      <c r="I105" s="234"/>
      <c r="J105" s="234"/>
      <c r="K105" s="41" t="s">
        <v>1009</v>
      </c>
    </row>
    <row r="106" spans="1:11" ht="26.25" hidden="1" outlineLevel="1">
      <c r="A106" s="186" t="s">
        <v>869</v>
      </c>
      <c r="B106" s="187" t="s">
        <v>989</v>
      </c>
      <c r="C106" s="194"/>
      <c r="D106" s="65" t="s">
        <v>146</v>
      </c>
      <c r="E106" s="189" t="s">
        <v>1010</v>
      </c>
      <c r="F106" s="66" t="s">
        <v>171</v>
      </c>
      <c r="G106" s="67" t="s">
        <v>961</v>
      </c>
      <c r="H106" s="68" t="s">
        <v>85</v>
      </c>
      <c r="I106" s="234"/>
      <c r="J106" s="234"/>
      <c r="K106" s="41" t="s">
        <v>123</v>
      </c>
    </row>
    <row r="107" spans="1:11" ht="46.5" hidden="1" outlineLevel="1">
      <c r="A107" s="38" t="s">
        <v>869</v>
      </c>
      <c r="B107" s="169" t="s">
        <v>971</v>
      </c>
      <c r="C107" s="40"/>
      <c r="D107" s="41" t="s">
        <v>997</v>
      </c>
      <c r="E107" s="42" t="s">
        <v>1011</v>
      </c>
      <c r="F107" s="43" t="s">
        <v>171</v>
      </c>
      <c r="G107" s="46" t="s">
        <v>1012</v>
      </c>
      <c r="H107" s="44" t="s">
        <v>85</v>
      </c>
      <c r="I107" s="234"/>
      <c r="J107" s="234"/>
      <c r="K107" s="41" t="s">
        <v>1013</v>
      </c>
    </row>
    <row r="108" spans="1:11" ht="51" hidden="1" outlineLevel="1">
      <c r="A108" s="38" t="s">
        <v>869</v>
      </c>
      <c r="B108" s="169" t="s">
        <v>971</v>
      </c>
      <c r="C108" s="40"/>
      <c r="D108" s="41" t="s">
        <v>999</v>
      </c>
      <c r="E108" s="42" t="s">
        <v>1014</v>
      </c>
      <c r="F108" s="43" t="s">
        <v>98</v>
      </c>
      <c r="G108" s="46" t="s">
        <v>1015</v>
      </c>
      <c r="H108" s="44" t="s">
        <v>85</v>
      </c>
      <c r="I108" s="234"/>
      <c r="J108" s="234"/>
      <c r="K108" s="41" t="s">
        <v>175</v>
      </c>
    </row>
    <row r="109" spans="1:11" ht="26.25" hidden="1" outlineLevel="1">
      <c r="A109" s="38" t="s">
        <v>869</v>
      </c>
      <c r="B109" s="39" t="s">
        <v>954</v>
      </c>
      <c r="C109" s="40"/>
      <c r="D109" s="41" t="s">
        <v>1001</v>
      </c>
      <c r="E109" s="42" t="s">
        <v>1016</v>
      </c>
      <c r="F109" s="43" t="s">
        <v>108</v>
      </c>
      <c r="G109" s="46" t="s">
        <v>961</v>
      </c>
      <c r="H109" s="44" t="s">
        <v>85</v>
      </c>
      <c r="I109" s="234"/>
      <c r="J109" s="234"/>
      <c r="K109" s="41" t="s">
        <v>1017</v>
      </c>
    </row>
    <row r="110" spans="1:11" ht="40.5" customHeight="1" hidden="1" outlineLevel="1">
      <c r="A110" s="195" t="s">
        <v>869</v>
      </c>
      <c r="B110" s="169" t="s">
        <v>971</v>
      </c>
      <c r="C110" s="196"/>
      <c r="D110" s="93" t="s">
        <v>1001</v>
      </c>
      <c r="E110" s="197" t="s">
        <v>1018</v>
      </c>
      <c r="F110" s="94" t="s">
        <v>108</v>
      </c>
      <c r="G110" s="95" t="s">
        <v>961</v>
      </c>
      <c r="H110" s="96" t="s">
        <v>85</v>
      </c>
      <c r="I110" s="234"/>
      <c r="J110" s="234"/>
      <c r="K110" s="41" t="s">
        <v>1019</v>
      </c>
    </row>
    <row r="111" spans="1:11" ht="40.5" customHeight="1" hidden="1" outlineLevel="1">
      <c r="A111" s="38" t="s">
        <v>869</v>
      </c>
      <c r="B111" s="179" t="s">
        <v>987</v>
      </c>
      <c r="C111" s="40"/>
      <c r="D111" s="41" t="s">
        <v>1003</v>
      </c>
      <c r="E111" s="42" t="s">
        <v>1020</v>
      </c>
      <c r="F111" s="43" t="s">
        <v>1021</v>
      </c>
      <c r="G111" s="46" t="s">
        <v>961</v>
      </c>
      <c r="H111" s="44" t="s">
        <v>85</v>
      </c>
      <c r="I111" s="234"/>
      <c r="J111" s="234"/>
      <c r="K111" s="41" t="s">
        <v>133</v>
      </c>
    </row>
    <row r="112" spans="1:11" ht="26.25" hidden="1" outlineLevel="1">
      <c r="A112" s="38" t="s">
        <v>869</v>
      </c>
      <c r="B112" s="191" t="s">
        <v>974</v>
      </c>
      <c r="C112" s="40"/>
      <c r="D112" s="41" t="s">
        <v>1005</v>
      </c>
      <c r="E112" s="42" t="s">
        <v>1022</v>
      </c>
      <c r="F112" s="43" t="s">
        <v>960</v>
      </c>
      <c r="G112" s="46" t="s">
        <v>961</v>
      </c>
      <c r="H112" s="44" t="s">
        <v>85</v>
      </c>
      <c r="I112" s="234"/>
      <c r="J112" s="234"/>
      <c r="K112" s="41" t="s">
        <v>1023</v>
      </c>
    </row>
    <row r="113" spans="1:11" ht="26.25" hidden="1" outlineLevel="1">
      <c r="A113" s="38" t="s">
        <v>869</v>
      </c>
      <c r="B113" s="191" t="s">
        <v>974</v>
      </c>
      <c r="C113" s="40"/>
      <c r="D113" s="41" t="s">
        <v>1007</v>
      </c>
      <c r="E113" s="42" t="s">
        <v>1024</v>
      </c>
      <c r="F113" s="43" t="s">
        <v>572</v>
      </c>
      <c r="G113" s="46" t="s">
        <v>961</v>
      </c>
      <c r="H113" s="44" t="s">
        <v>85</v>
      </c>
      <c r="I113" s="234"/>
      <c r="J113" s="234"/>
      <c r="K113" s="41" t="s">
        <v>556</v>
      </c>
    </row>
    <row r="114" spans="1:10" ht="26.25" hidden="1" outlineLevel="1">
      <c r="A114" s="38" t="s">
        <v>869</v>
      </c>
      <c r="B114" s="191" t="s">
        <v>974</v>
      </c>
      <c r="C114" s="40"/>
      <c r="D114" s="41" t="s">
        <v>1009</v>
      </c>
      <c r="E114" s="42" t="s">
        <v>1025</v>
      </c>
      <c r="F114" s="43" t="s">
        <v>960</v>
      </c>
      <c r="G114" s="46" t="s">
        <v>961</v>
      </c>
      <c r="H114" s="44" t="s">
        <v>85</v>
      </c>
      <c r="I114" s="234"/>
      <c r="J114" s="234"/>
    </row>
    <row r="115" spans="1:10" ht="26.25" hidden="1" outlineLevel="1">
      <c r="A115" s="38" t="s">
        <v>869</v>
      </c>
      <c r="B115" s="171" t="s">
        <v>962</v>
      </c>
      <c r="C115" s="40"/>
      <c r="D115" s="41" t="s">
        <v>123</v>
      </c>
      <c r="E115" s="42" t="s">
        <v>1026</v>
      </c>
      <c r="F115" s="43" t="s">
        <v>108</v>
      </c>
      <c r="G115" s="46" t="s">
        <v>961</v>
      </c>
      <c r="H115" s="44" t="s">
        <v>85</v>
      </c>
      <c r="I115" s="234"/>
      <c r="J115" s="234"/>
    </row>
    <row r="116" spans="1:10" ht="26.25" hidden="1" outlineLevel="1">
      <c r="A116" s="38" t="s">
        <v>869</v>
      </c>
      <c r="B116" s="39" t="s">
        <v>954</v>
      </c>
      <c r="C116" s="40"/>
      <c r="D116" s="41" t="s">
        <v>1013</v>
      </c>
      <c r="E116" s="42" t="s">
        <v>1027</v>
      </c>
      <c r="F116" s="43" t="s">
        <v>378</v>
      </c>
      <c r="G116" s="46" t="s">
        <v>961</v>
      </c>
      <c r="H116" s="44" t="s">
        <v>85</v>
      </c>
      <c r="I116" s="234"/>
      <c r="J116" s="234"/>
    </row>
    <row r="117" spans="1:10" ht="26.25" hidden="1" outlineLevel="1">
      <c r="A117" s="38" t="s">
        <v>869</v>
      </c>
      <c r="B117" s="39" t="s">
        <v>954</v>
      </c>
      <c r="C117" s="40"/>
      <c r="D117" s="41" t="s">
        <v>175</v>
      </c>
      <c r="E117" s="42" t="s">
        <v>58</v>
      </c>
      <c r="F117" s="43" t="s">
        <v>108</v>
      </c>
      <c r="G117" s="46" t="s">
        <v>961</v>
      </c>
      <c r="H117" s="44" t="s">
        <v>85</v>
      </c>
      <c r="I117" s="234"/>
      <c r="J117" s="234"/>
    </row>
    <row r="118" spans="1:10" ht="26.25" hidden="1" outlineLevel="1">
      <c r="A118" s="38" t="s">
        <v>869</v>
      </c>
      <c r="B118" s="191" t="s">
        <v>974</v>
      </c>
      <c r="C118" s="40"/>
      <c r="D118" s="41" t="s">
        <v>1017</v>
      </c>
      <c r="E118" s="42" t="s">
        <v>980</v>
      </c>
      <c r="F118" s="43" t="s">
        <v>108</v>
      </c>
      <c r="G118" s="46" t="s">
        <v>961</v>
      </c>
      <c r="H118" s="44" t="s">
        <v>85</v>
      </c>
      <c r="I118" s="234"/>
      <c r="J118" s="234"/>
    </row>
    <row r="119" spans="1:10" ht="46.5" hidden="1" outlineLevel="1">
      <c r="A119" s="38" t="s">
        <v>869</v>
      </c>
      <c r="B119" s="169" t="s">
        <v>971</v>
      </c>
      <c r="C119" s="40"/>
      <c r="D119" s="41" t="s">
        <v>1019</v>
      </c>
      <c r="E119" s="42" t="s">
        <v>1028</v>
      </c>
      <c r="F119" s="43" t="s">
        <v>98</v>
      </c>
      <c r="G119" s="46" t="s">
        <v>973</v>
      </c>
      <c r="H119" s="44" t="s">
        <v>85</v>
      </c>
      <c r="I119" s="234"/>
      <c r="J119" s="234"/>
    </row>
    <row r="120" spans="1:10" ht="41.25" customHeight="1" hidden="1" outlineLevel="1">
      <c r="A120" s="38" t="s">
        <v>869</v>
      </c>
      <c r="B120" s="39"/>
      <c r="C120" s="40"/>
      <c r="D120" s="41" t="s">
        <v>133</v>
      </c>
      <c r="E120" s="42" t="s">
        <v>1029</v>
      </c>
      <c r="F120" s="43" t="s">
        <v>1030</v>
      </c>
      <c r="G120" s="46" t="s">
        <v>1031</v>
      </c>
      <c r="H120" s="44" t="s">
        <v>85</v>
      </c>
      <c r="I120" s="234"/>
      <c r="J120" s="234"/>
    </row>
    <row r="121" spans="1:10" ht="26.25" hidden="1" outlineLevel="1">
      <c r="A121" s="38" t="s">
        <v>869</v>
      </c>
      <c r="B121" s="39" t="s">
        <v>954</v>
      </c>
      <c r="C121" s="40"/>
      <c r="D121" s="41" t="s">
        <v>1023</v>
      </c>
      <c r="E121" s="42" t="s">
        <v>1032</v>
      </c>
      <c r="F121" s="43" t="s">
        <v>1033</v>
      </c>
      <c r="G121" s="46" t="s">
        <v>961</v>
      </c>
      <c r="H121" s="44" t="s">
        <v>85</v>
      </c>
      <c r="I121" s="234"/>
      <c r="J121" s="234"/>
    </row>
    <row r="122" spans="1:10" ht="26.25" hidden="1" outlineLevel="1">
      <c r="A122" s="38" t="s">
        <v>869</v>
      </c>
      <c r="B122" s="162" t="s">
        <v>966</v>
      </c>
      <c r="C122" s="40"/>
      <c r="D122" s="41" t="s">
        <v>556</v>
      </c>
      <c r="E122" s="42" t="s">
        <v>1034</v>
      </c>
      <c r="F122" s="43" t="s">
        <v>108</v>
      </c>
      <c r="G122" s="46" t="s">
        <v>961</v>
      </c>
      <c r="H122" s="44" t="s">
        <v>85</v>
      </c>
      <c r="I122" s="234"/>
      <c r="J122" s="234"/>
    </row>
    <row r="123" spans="9:10" ht="27" collapsed="1" thickBot="1">
      <c r="I123" s="234"/>
      <c r="J123" s="234"/>
    </row>
    <row r="124" spans="1:10" ht="59.25">
      <c r="A124" s="850" t="s">
        <v>871</v>
      </c>
      <c r="B124" s="850"/>
      <c r="C124" s="850"/>
      <c r="D124" s="850"/>
      <c r="E124" s="850"/>
      <c r="F124" s="850"/>
      <c r="G124" s="850"/>
      <c r="H124" s="850"/>
      <c r="I124" s="234"/>
      <c r="J124" s="234"/>
    </row>
    <row r="125" spans="1:10" ht="72.75" customHeight="1" hidden="1" outlineLevel="1">
      <c r="A125" s="38"/>
      <c r="B125" s="39"/>
      <c r="C125" s="40"/>
      <c r="D125" s="41" t="s">
        <v>1035</v>
      </c>
      <c r="E125" s="42" t="s">
        <v>1036</v>
      </c>
      <c r="F125" s="43" t="s">
        <v>245</v>
      </c>
      <c r="G125" s="46" t="s">
        <v>1037</v>
      </c>
      <c r="H125" s="44" t="s">
        <v>1038</v>
      </c>
      <c r="I125" s="234"/>
      <c r="J125" s="234"/>
    </row>
    <row r="126" spans="1:10" ht="72.75" customHeight="1" hidden="1" outlineLevel="1">
      <c r="A126" s="38"/>
      <c r="B126" s="39"/>
      <c r="C126" s="40"/>
      <c r="D126" s="41" t="s">
        <v>434</v>
      </c>
      <c r="E126" s="42" t="s">
        <v>1039</v>
      </c>
      <c r="F126" s="43" t="s">
        <v>245</v>
      </c>
      <c r="G126" s="46" t="s">
        <v>1037</v>
      </c>
      <c r="H126" s="44" t="s">
        <v>1038</v>
      </c>
      <c r="I126" s="234"/>
      <c r="J126" s="234"/>
    </row>
    <row r="127" spans="1:10" ht="40.5" customHeight="1" hidden="1" outlineLevel="1">
      <c r="A127" s="38"/>
      <c r="B127" s="39"/>
      <c r="C127" s="40"/>
      <c r="D127" s="41" t="s">
        <v>1040</v>
      </c>
      <c r="E127" s="42" t="s">
        <v>1041</v>
      </c>
      <c r="F127" s="43" t="s">
        <v>245</v>
      </c>
      <c r="G127" s="46" t="s">
        <v>1037</v>
      </c>
      <c r="H127" s="44" t="s">
        <v>1038</v>
      </c>
      <c r="I127" s="234"/>
      <c r="J127" s="234"/>
    </row>
    <row r="128" spans="1:10" ht="46.5" hidden="1" outlineLevel="1">
      <c r="A128" s="38"/>
      <c r="B128" s="39"/>
      <c r="C128" s="40"/>
      <c r="D128" s="41" t="s">
        <v>82</v>
      </c>
      <c r="E128" s="42" t="s">
        <v>1042</v>
      </c>
      <c r="F128" s="43" t="s">
        <v>1043</v>
      </c>
      <c r="G128" s="46" t="s">
        <v>1037</v>
      </c>
      <c r="H128" s="44" t="s">
        <v>1038</v>
      </c>
      <c r="I128" s="234"/>
      <c r="J128" s="234"/>
    </row>
    <row r="129" spans="1:10" ht="26.25" hidden="1" outlineLevel="1">
      <c r="A129" s="38"/>
      <c r="B129" s="39"/>
      <c r="C129" s="40"/>
      <c r="D129" s="41" t="s">
        <v>1044</v>
      </c>
      <c r="E129" s="42" t="s">
        <v>1045</v>
      </c>
      <c r="F129" s="43" t="s">
        <v>245</v>
      </c>
      <c r="G129" s="46" t="s">
        <v>1037</v>
      </c>
      <c r="H129" s="44" t="s">
        <v>1038</v>
      </c>
      <c r="I129" s="234"/>
      <c r="J129" s="234"/>
    </row>
    <row r="130" spans="1:10" ht="26.25" hidden="1" outlineLevel="1">
      <c r="A130" s="38"/>
      <c r="B130" s="39"/>
      <c r="C130" s="40"/>
      <c r="D130" s="41" t="s">
        <v>912</v>
      </c>
      <c r="E130" s="42" t="s">
        <v>1046</v>
      </c>
      <c r="F130" s="43" t="s">
        <v>245</v>
      </c>
      <c r="G130" s="46" t="s">
        <v>1037</v>
      </c>
      <c r="H130" s="44" t="s">
        <v>1038</v>
      </c>
      <c r="I130" s="234"/>
      <c r="J130" s="234"/>
    </row>
    <row r="131" spans="1:10" ht="26.25" hidden="1" outlineLevel="1">
      <c r="A131" s="38"/>
      <c r="B131" s="39"/>
      <c r="C131" s="40"/>
      <c r="D131" s="41" t="s">
        <v>459</v>
      </c>
      <c r="E131" s="42" t="s">
        <v>1047</v>
      </c>
      <c r="F131" s="43" t="s">
        <v>245</v>
      </c>
      <c r="G131" s="46" t="s">
        <v>1037</v>
      </c>
      <c r="H131" s="44" t="s">
        <v>1038</v>
      </c>
      <c r="I131" s="234"/>
      <c r="J131" s="234"/>
    </row>
    <row r="132" spans="1:10" ht="46.5" hidden="1" outlineLevel="1">
      <c r="A132" s="38"/>
      <c r="B132" s="39"/>
      <c r="C132" s="40"/>
      <c r="D132" s="41" t="s">
        <v>1048</v>
      </c>
      <c r="E132" s="42" t="s">
        <v>1049</v>
      </c>
      <c r="F132" s="43" t="s">
        <v>245</v>
      </c>
      <c r="G132" s="46" t="s">
        <v>1037</v>
      </c>
      <c r="H132" s="44" t="s">
        <v>1038</v>
      </c>
      <c r="I132" s="234"/>
      <c r="J132" s="234"/>
    </row>
    <row r="133" spans="1:10" ht="41.25" customHeight="1" hidden="1" outlineLevel="1">
      <c r="A133" s="38"/>
      <c r="B133" s="39"/>
      <c r="C133" s="40"/>
      <c r="D133" s="41" t="s">
        <v>117</v>
      </c>
      <c r="E133" s="42" t="s">
        <v>1050</v>
      </c>
      <c r="F133" s="43"/>
      <c r="G133" s="46" t="s">
        <v>1037</v>
      </c>
      <c r="H133" s="44" t="s">
        <v>1038</v>
      </c>
      <c r="I133" s="234"/>
      <c r="J133" s="234"/>
    </row>
    <row r="134" spans="1:10" ht="26.25" hidden="1" outlineLevel="1">
      <c r="A134" s="38"/>
      <c r="B134" s="39"/>
      <c r="C134" s="40"/>
      <c r="D134" s="41" t="s">
        <v>925</v>
      </c>
      <c r="E134" s="42" t="s">
        <v>1051</v>
      </c>
      <c r="F134" s="43" t="s">
        <v>245</v>
      </c>
      <c r="G134" s="46" t="s">
        <v>1037</v>
      </c>
      <c r="H134" s="44" t="s">
        <v>1038</v>
      </c>
      <c r="I134" s="234"/>
      <c r="J134" s="234"/>
    </row>
    <row r="135" spans="1:10" ht="26.25" hidden="1" outlineLevel="1">
      <c r="A135" s="38"/>
      <c r="B135" s="39"/>
      <c r="C135" s="40"/>
      <c r="D135" s="41" t="s">
        <v>175</v>
      </c>
      <c r="E135" s="42" t="s">
        <v>1052</v>
      </c>
      <c r="F135" s="43" t="s">
        <v>245</v>
      </c>
      <c r="G135" s="46" t="s">
        <v>1037</v>
      </c>
      <c r="H135" s="44" t="s">
        <v>1038</v>
      </c>
      <c r="I135" s="234"/>
      <c r="J135" s="234"/>
    </row>
    <row r="136" spans="1:10" ht="63.75" customHeight="1" hidden="1" outlineLevel="1">
      <c r="A136" s="38"/>
      <c r="B136" s="39"/>
      <c r="C136" s="40"/>
      <c r="D136" s="41" t="s">
        <v>136</v>
      </c>
      <c r="E136" s="42" t="s">
        <v>1053</v>
      </c>
      <c r="F136" s="43" t="s">
        <v>1054</v>
      </c>
      <c r="G136" s="46" t="s">
        <v>1037</v>
      </c>
      <c r="H136" s="44" t="s">
        <v>1038</v>
      </c>
      <c r="I136" s="234"/>
      <c r="J136" s="234"/>
    </row>
    <row r="137" spans="1:10" ht="26.25" hidden="1" outlineLevel="1">
      <c r="A137" s="38"/>
      <c r="B137" s="39"/>
      <c r="C137" s="40"/>
      <c r="D137" s="41" t="s">
        <v>295</v>
      </c>
      <c r="E137" s="42" t="s">
        <v>1055</v>
      </c>
      <c r="F137" s="43" t="s">
        <v>1056</v>
      </c>
      <c r="G137" s="46" t="s">
        <v>1037</v>
      </c>
      <c r="H137" s="44" t="s">
        <v>1038</v>
      </c>
      <c r="I137" s="234"/>
      <c r="J137" s="234"/>
    </row>
    <row r="138" spans="1:10" ht="49.5" customHeight="1" hidden="1" outlineLevel="1">
      <c r="A138" s="38"/>
      <c r="B138" s="39"/>
      <c r="C138" s="40"/>
      <c r="D138" s="41" t="s">
        <v>1057</v>
      </c>
      <c r="E138" s="42" t="s">
        <v>1058</v>
      </c>
      <c r="F138" s="43" t="s">
        <v>1059</v>
      </c>
      <c r="G138" s="46" t="s">
        <v>1037</v>
      </c>
      <c r="H138" s="44" t="s">
        <v>1038</v>
      </c>
      <c r="I138" s="234"/>
      <c r="J138" s="234"/>
    </row>
    <row r="139" spans="9:10" ht="27" collapsed="1" thickBot="1">
      <c r="I139" s="234"/>
      <c r="J139" s="234"/>
    </row>
    <row r="140" spans="1:11" ht="59.25">
      <c r="A140" s="850" t="s">
        <v>580</v>
      </c>
      <c r="B140" s="850"/>
      <c r="C140" s="850"/>
      <c r="D140" s="850"/>
      <c r="E140" s="850"/>
      <c r="F140" s="850"/>
      <c r="G140" s="850"/>
      <c r="H140" s="850"/>
      <c r="I140" s="851"/>
      <c r="J140" s="851"/>
      <c r="K140" s="851"/>
    </row>
    <row r="141" spans="1:10" ht="46.5" hidden="1" outlineLevel="1">
      <c r="A141" s="38" t="s">
        <v>580</v>
      </c>
      <c r="B141" s="39"/>
      <c r="C141" s="40"/>
      <c r="D141" s="41" t="s">
        <v>82</v>
      </c>
      <c r="E141" s="43" t="s">
        <v>571</v>
      </c>
      <c r="F141" s="50" t="s">
        <v>572</v>
      </c>
      <c r="G141" s="59" t="s">
        <v>1060</v>
      </c>
      <c r="H141" s="44" t="s">
        <v>85</v>
      </c>
      <c r="I141" s="234"/>
      <c r="J141" s="234"/>
    </row>
    <row r="142" spans="1:10" ht="26.25" hidden="1" outlineLevel="1">
      <c r="A142" s="38" t="s">
        <v>580</v>
      </c>
      <c r="B142" s="39"/>
      <c r="C142" s="40"/>
      <c r="D142" s="41" t="s">
        <v>574</v>
      </c>
      <c r="E142" s="43" t="s">
        <v>575</v>
      </c>
      <c r="F142" s="50" t="s">
        <v>572</v>
      </c>
      <c r="G142" s="59" t="s">
        <v>1060</v>
      </c>
      <c r="H142" s="44" t="s">
        <v>85</v>
      </c>
      <c r="I142" s="234"/>
      <c r="J142" s="234"/>
    </row>
    <row r="143" spans="1:10" ht="36" customHeight="1" hidden="1" outlineLevel="1">
      <c r="A143" s="38" t="s">
        <v>580</v>
      </c>
      <c r="B143" s="39"/>
      <c r="C143" s="40"/>
      <c r="D143" s="41" t="s">
        <v>576</v>
      </c>
      <c r="E143" s="43" t="s">
        <v>577</v>
      </c>
      <c r="F143" s="50"/>
      <c r="G143" s="59" t="s">
        <v>1060</v>
      </c>
      <c r="H143" s="44" t="s">
        <v>85</v>
      </c>
      <c r="I143" s="234"/>
      <c r="J143" s="234"/>
    </row>
    <row r="144" spans="1:10" ht="26.25" hidden="1" outlineLevel="1">
      <c r="A144" s="38" t="s">
        <v>580</v>
      </c>
      <c r="B144" s="39"/>
      <c r="C144" s="40"/>
      <c r="D144" s="41" t="s">
        <v>234</v>
      </c>
      <c r="E144" s="43" t="s">
        <v>578</v>
      </c>
      <c r="F144" s="50" t="s">
        <v>572</v>
      </c>
      <c r="G144" s="59" t="s">
        <v>1061</v>
      </c>
      <c r="H144" s="44" t="s">
        <v>85</v>
      </c>
      <c r="I144" s="234"/>
      <c r="J144" s="234"/>
    </row>
    <row r="145" spans="1:10" ht="42" customHeight="1" hidden="1" outlineLevel="1">
      <c r="A145" s="38" t="s">
        <v>580</v>
      </c>
      <c r="B145" s="39"/>
      <c r="C145" s="40"/>
      <c r="D145" s="41" t="s">
        <v>117</v>
      </c>
      <c r="E145" s="43" t="s">
        <v>579</v>
      </c>
      <c r="F145" s="50"/>
      <c r="G145" s="59" t="s">
        <v>1062</v>
      </c>
      <c r="H145" s="44" t="s">
        <v>85</v>
      </c>
      <c r="I145" s="234"/>
      <c r="J145" s="234"/>
    </row>
    <row r="146" spans="1:10" ht="42" customHeight="1" hidden="1" outlineLevel="1">
      <c r="A146" s="38" t="s">
        <v>580</v>
      </c>
      <c r="B146" s="39"/>
      <c r="C146" s="40"/>
      <c r="D146" s="41" t="s">
        <v>581</v>
      </c>
      <c r="E146" s="43" t="s">
        <v>582</v>
      </c>
      <c r="F146" s="50" t="s">
        <v>583</v>
      </c>
      <c r="G146" s="59"/>
      <c r="H146" s="44" t="s">
        <v>85</v>
      </c>
      <c r="I146" s="234"/>
      <c r="J146" s="234"/>
    </row>
    <row r="147" spans="1:10" ht="26.25" hidden="1" outlineLevel="1">
      <c r="A147" s="38" t="s">
        <v>580</v>
      </c>
      <c r="B147" s="39"/>
      <c r="C147" s="40"/>
      <c r="D147" s="41" t="s">
        <v>123</v>
      </c>
      <c r="E147" s="43" t="s">
        <v>584</v>
      </c>
      <c r="F147" s="50" t="s">
        <v>572</v>
      </c>
      <c r="G147" s="59" t="s">
        <v>1060</v>
      </c>
      <c r="H147" s="44" t="s">
        <v>85</v>
      </c>
      <c r="I147" s="234"/>
      <c r="J147" s="234"/>
    </row>
    <row r="148" spans="1:10" ht="40.5" customHeight="1" hidden="1" outlineLevel="1">
      <c r="A148" s="38" t="s">
        <v>580</v>
      </c>
      <c r="B148" s="39"/>
      <c r="C148" s="40"/>
      <c r="D148" s="41" t="s">
        <v>1063</v>
      </c>
      <c r="E148" s="43" t="s">
        <v>586</v>
      </c>
      <c r="F148" s="50" t="s">
        <v>572</v>
      </c>
      <c r="G148" s="59" t="s">
        <v>1064</v>
      </c>
      <c r="H148" s="44" t="s">
        <v>85</v>
      </c>
      <c r="I148" s="234"/>
      <c r="J148" s="234"/>
    </row>
    <row r="149" spans="1:10" ht="26.25" hidden="1" outlineLevel="1">
      <c r="A149" s="38" t="s">
        <v>580</v>
      </c>
      <c r="B149" s="39"/>
      <c r="C149" s="40"/>
      <c r="D149" s="41" t="s">
        <v>175</v>
      </c>
      <c r="E149" s="43" t="s">
        <v>587</v>
      </c>
      <c r="F149" s="50" t="s">
        <v>572</v>
      </c>
      <c r="G149" s="59" t="s">
        <v>1060</v>
      </c>
      <c r="H149" s="44" t="s">
        <v>85</v>
      </c>
      <c r="I149" s="234"/>
      <c r="J149" s="234"/>
    </row>
    <row r="150" spans="1:10" ht="27" collapsed="1" thickBot="1">
      <c r="A150" s="234"/>
      <c r="B150" s="234"/>
      <c r="C150" s="234"/>
      <c r="D150" s="234"/>
      <c r="E150" s="234"/>
      <c r="F150" s="234"/>
      <c r="G150" s="234"/>
      <c r="H150" s="234"/>
      <c r="I150" s="234"/>
      <c r="J150" s="234"/>
    </row>
    <row r="151" spans="1:24" ht="59.25" customHeight="1">
      <c r="A151" s="850" t="s">
        <v>1423</v>
      </c>
      <c r="B151" s="850"/>
      <c r="C151" s="850"/>
      <c r="D151" s="850"/>
      <c r="E151" s="850"/>
      <c r="F151" s="850"/>
      <c r="G151" s="850"/>
      <c r="H151" s="850"/>
      <c r="I151" s="856" t="s">
        <v>1426</v>
      </c>
      <c r="J151" s="856"/>
      <c r="K151" s="856"/>
      <c r="L151" s="856"/>
      <c r="M151" s="856"/>
      <c r="N151" s="856"/>
      <c r="O151" s="856"/>
      <c r="P151" s="856"/>
      <c r="Q151" s="856"/>
      <c r="R151" s="856"/>
      <c r="S151" s="856"/>
      <c r="T151" s="856"/>
      <c r="U151" s="856"/>
      <c r="V151" s="856"/>
      <c r="W151" s="856"/>
      <c r="X151" s="856"/>
    </row>
    <row r="152" spans="1:10" ht="46.5">
      <c r="A152" s="204" t="s">
        <v>1424</v>
      </c>
      <c r="B152" s="205"/>
      <c r="C152" s="40"/>
      <c r="D152" s="109" t="s">
        <v>82</v>
      </c>
      <c r="E152" s="110" t="s">
        <v>1422</v>
      </c>
      <c r="F152" s="111" t="s">
        <v>1425</v>
      </c>
      <c r="G152" s="112"/>
      <c r="H152" s="110"/>
      <c r="I152" s="234"/>
      <c r="J152" s="234"/>
    </row>
    <row r="153" spans="1:10" ht="26.25">
      <c r="A153" s="204"/>
      <c r="B153" s="205"/>
      <c r="C153" s="40"/>
      <c r="D153" s="109"/>
      <c r="E153" s="110"/>
      <c r="F153" s="111"/>
      <c r="G153" s="112"/>
      <c r="H153" s="110"/>
      <c r="I153" s="234"/>
      <c r="J153" s="234"/>
    </row>
    <row r="154" spans="1:10" ht="26.25">
      <c r="A154" s="204"/>
      <c r="B154" s="205"/>
      <c r="C154" s="40"/>
      <c r="D154" s="109"/>
      <c r="E154" s="110"/>
      <c r="F154" s="111"/>
      <c r="G154" s="112"/>
      <c r="H154" s="110"/>
      <c r="I154" s="234"/>
      <c r="J154" s="234"/>
    </row>
    <row r="155" spans="1:10" ht="26.25">
      <c r="A155" s="204"/>
      <c r="B155" s="205"/>
      <c r="C155" s="40"/>
      <c r="D155" s="109"/>
      <c r="E155" s="110"/>
      <c r="F155" s="111"/>
      <c r="G155" s="112"/>
      <c r="H155" s="110"/>
      <c r="I155" s="234"/>
      <c r="J155" s="234"/>
    </row>
    <row r="156" spans="1:10" ht="26.25">
      <c r="A156" s="204"/>
      <c r="B156" s="205"/>
      <c r="C156" s="40"/>
      <c r="D156" s="109"/>
      <c r="E156" s="110"/>
      <c r="F156" s="111"/>
      <c r="G156" s="112"/>
      <c r="H156" s="110"/>
      <c r="I156" s="234"/>
      <c r="J156" s="234"/>
    </row>
    <row r="157" spans="1:10" ht="26.25">
      <c r="A157" s="204"/>
      <c r="B157" s="205"/>
      <c r="C157" s="40"/>
      <c r="D157" s="109"/>
      <c r="E157" s="110"/>
      <c r="F157" s="111"/>
      <c r="G157" s="112"/>
      <c r="H157" s="110"/>
      <c r="I157" s="234"/>
      <c r="J157" s="234"/>
    </row>
    <row r="158" spans="1:10" ht="27" thickBot="1">
      <c r="A158" s="204"/>
      <c r="B158" s="205"/>
      <c r="C158" s="40"/>
      <c r="D158" s="109"/>
      <c r="E158" s="110"/>
      <c r="F158" s="111"/>
      <c r="G158" s="112"/>
      <c r="H158" s="110"/>
      <c r="I158" s="234"/>
      <c r="J158" s="234"/>
    </row>
    <row r="159" spans="1:11" ht="59.25">
      <c r="A159" s="850" t="s">
        <v>1126</v>
      </c>
      <c r="B159" s="850"/>
      <c r="C159" s="850"/>
      <c r="D159" s="850"/>
      <c r="E159" s="850"/>
      <c r="F159" s="850"/>
      <c r="G159" s="850"/>
      <c r="H159" s="850"/>
      <c r="I159" s="851"/>
      <c r="J159" s="851"/>
      <c r="K159" s="851"/>
    </row>
    <row r="160" spans="1:10" ht="26.25" hidden="1" outlineLevel="1">
      <c r="A160" s="38" t="s">
        <v>1126</v>
      </c>
      <c r="B160" s="39"/>
      <c r="C160" s="40"/>
      <c r="D160" s="41" t="s">
        <v>77</v>
      </c>
      <c r="E160" s="43" t="s">
        <v>1130</v>
      </c>
      <c r="F160" s="50" t="s">
        <v>1129</v>
      </c>
      <c r="G160" s="59" t="s">
        <v>1127</v>
      </c>
      <c r="H160" s="44"/>
      <c r="I160" s="234"/>
      <c r="J160" s="234"/>
    </row>
    <row r="161" spans="1:10" ht="26.25" hidden="1" outlineLevel="1">
      <c r="A161" s="38" t="s">
        <v>1126</v>
      </c>
      <c r="B161" s="39"/>
      <c r="C161" s="40"/>
      <c r="D161" s="41" t="s">
        <v>82</v>
      </c>
      <c r="E161" s="43" t="s">
        <v>1128</v>
      </c>
      <c r="F161" s="50" t="s">
        <v>1129</v>
      </c>
      <c r="G161" s="59" t="s">
        <v>1127</v>
      </c>
      <c r="H161" s="44"/>
      <c r="I161" s="234"/>
      <c r="J161" s="234"/>
    </row>
    <row r="162" spans="1:10" ht="26.25" hidden="1" outlineLevel="1">
      <c r="A162" s="38" t="s">
        <v>1126</v>
      </c>
      <c r="B162" s="39"/>
      <c r="C162" s="40"/>
      <c r="D162" s="41" t="s">
        <v>1137</v>
      </c>
      <c r="E162" s="43" t="s">
        <v>980</v>
      </c>
      <c r="F162" s="50" t="s">
        <v>108</v>
      </c>
      <c r="G162" s="59" t="s">
        <v>1127</v>
      </c>
      <c r="H162" s="44"/>
      <c r="I162" s="234"/>
      <c r="J162" s="234"/>
    </row>
    <row r="163" spans="1:10" ht="26.25" hidden="1" outlineLevel="1">
      <c r="A163" s="38" t="s">
        <v>1126</v>
      </c>
      <c r="B163" s="39"/>
      <c r="C163" s="40"/>
      <c r="D163" s="41" t="s">
        <v>1138</v>
      </c>
      <c r="E163" s="43" t="s">
        <v>1143</v>
      </c>
      <c r="F163" s="50" t="s">
        <v>1251</v>
      </c>
      <c r="G163" s="59" t="s">
        <v>1127</v>
      </c>
      <c r="H163" s="44"/>
      <c r="I163" s="234"/>
      <c r="J163" s="234"/>
    </row>
    <row r="164" spans="1:10" ht="26.25" hidden="1" outlineLevel="1">
      <c r="A164" s="38" t="s">
        <v>1126</v>
      </c>
      <c r="B164" s="39"/>
      <c r="C164" s="40"/>
      <c r="D164" s="41" t="s">
        <v>1136</v>
      </c>
      <c r="E164" s="43" t="s">
        <v>1140</v>
      </c>
      <c r="F164" s="50" t="s">
        <v>1251</v>
      </c>
      <c r="G164" s="59" t="s">
        <v>1127</v>
      </c>
      <c r="H164" s="44"/>
      <c r="I164" s="234"/>
      <c r="J164" s="234"/>
    </row>
    <row r="165" spans="1:10" ht="26.25" hidden="1" outlineLevel="1">
      <c r="A165" s="38" t="s">
        <v>1126</v>
      </c>
      <c r="B165" s="39"/>
      <c r="C165" s="40"/>
      <c r="D165" s="41" t="s">
        <v>945</v>
      </c>
      <c r="E165" s="43" t="s">
        <v>1142</v>
      </c>
      <c r="F165" s="50" t="s">
        <v>1251</v>
      </c>
      <c r="G165" s="59" t="s">
        <v>1127</v>
      </c>
      <c r="H165" s="44"/>
      <c r="I165" s="234"/>
      <c r="J165" s="234"/>
    </row>
    <row r="166" spans="1:10" ht="26.25" hidden="1" outlineLevel="1">
      <c r="A166" s="38" t="s">
        <v>1126</v>
      </c>
      <c r="B166" s="39"/>
      <c r="C166" s="40"/>
      <c r="D166" s="41" t="s">
        <v>459</v>
      </c>
      <c r="E166" s="43" t="s">
        <v>1132</v>
      </c>
      <c r="F166" s="50" t="s">
        <v>1043</v>
      </c>
      <c r="G166" s="59" t="s">
        <v>1127</v>
      </c>
      <c r="H166" s="44"/>
      <c r="I166" s="234"/>
      <c r="J166" s="234"/>
    </row>
    <row r="167" spans="1:10" ht="26.25" hidden="1" outlineLevel="1">
      <c r="A167" s="38" t="s">
        <v>1126</v>
      </c>
      <c r="B167" s="39"/>
      <c r="C167" s="40"/>
      <c r="D167" s="41" t="s">
        <v>1133</v>
      </c>
      <c r="E167" s="43" t="s">
        <v>1134</v>
      </c>
      <c r="F167" s="50" t="s">
        <v>1251</v>
      </c>
      <c r="G167" s="59" t="s">
        <v>1127</v>
      </c>
      <c r="H167" s="44"/>
      <c r="I167" s="234"/>
      <c r="J167" s="234"/>
    </row>
    <row r="168" spans="1:10" ht="26.25" hidden="1" outlineLevel="1">
      <c r="A168" s="38" t="s">
        <v>1126</v>
      </c>
      <c r="B168" s="39"/>
      <c r="C168" s="40"/>
      <c r="D168" s="41" t="s">
        <v>234</v>
      </c>
      <c r="E168" s="43" t="s">
        <v>1131</v>
      </c>
      <c r="F168" s="50" t="s">
        <v>108</v>
      </c>
      <c r="G168" s="59" t="s">
        <v>1127</v>
      </c>
      <c r="H168" s="44"/>
      <c r="I168" s="234"/>
      <c r="J168" s="234"/>
    </row>
    <row r="169" spans="1:10" ht="29.25" customHeight="1" hidden="1" outlineLevel="1">
      <c r="A169" s="38" t="s">
        <v>1126</v>
      </c>
      <c r="B169" s="39"/>
      <c r="C169" s="40"/>
      <c r="D169" s="41" t="s">
        <v>117</v>
      </c>
      <c r="E169" s="43" t="s">
        <v>1135</v>
      </c>
      <c r="F169" s="50"/>
      <c r="G169" s="59" t="s">
        <v>1127</v>
      </c>
      <c r="H169" s="44"/>
      <c r="I169" s="234"/>
      <c r="J169" s="234"/>
    </row>
    <row r="170" spans="1:10" ht="26.25" hidden="1" outlineLevel="1">
      <c r="A170" s="38" t="s">
        <v>1126</v>
      </c>
      <c r="B170" s="39"/>
      <c r="C170" s="40"/>
      <c r="D170" s="41" t="s">
        <v>925</v>
      </c>
      <c r="E170" s="43" t="s">
        <v>1139</v>
      </c>
      <c r="F170" s="50" t="s">
        <v>108</v>
      </c>
      <c r="G170" s="59" t="s">
        <v>1127</v>
      </c>
      <c r="H170" s="44"/>
      <c r="I170" s="234"/>
      <c r="J170" s="234"/>
    </row>
    <row r="171" spans="1:10" ht="26.25" hidden="1" outlineLevel="1">
      <c r="A171" s="38" t="s">
        <v>1126</v>
      </c>
      <c r="B171" s="39"/>
      <c r="C171" s="40"/>
      <c r="D171" s="41" t="s">
        <v>123</v>
      </c>
      <c r="E171" s="43" t="s">
        <v>1141</v>
      </c>
      <c r="F171" s="50" t="s">
        <v>108</v>
      </c>
      <c r="G171" s="59" t="s">
        <v>1127</v>
      </c>
      <c r="H171" s="44"/>
      <c r="I171" s="234"/>
      <c r="J171" s="234"/>
    </row>
    <row r="172" spans="1:10" ht="26.25" hidden="1" outlineLevel="1">
      <c r="A172" s="38" t="s">
        <v>1126</v>
      </c>
      <c r="B172" s="39"/>
      <c r="C172" s="40"/>
      <c r="D172" s="41" t="s">
        <v>175</v>
      </c>
      <c r="E172" s="43" t="s">
        <v>58</v>
      </c>
      <c r="F172" s="50" t="s">
        <v>108</v>
      </c>
      <c r="G172" s="59" t="s">
        <v>1127</v>
      </c>
      <c r="H172" s="44"/>
      <c r="I172" s="234"/>
      <c r="J172" s="234"/>
    </row>
    <row r="173" spans="1:10" ht="27" collapsed="1" thickBot="1">
      <c r="A173" s="110"/>
      <c r="B173" s="110"/>
      <c r="C173" s="110"/>
      <c r="D173" s="110"/>
      <c r="E173" s="110"/>
      <c r="F173" s="110"/>
      <c r="G173" s="110"/>
      <c r="H173" s="110"/>
      <c r="I173" s="851"/>
      <c r="J173" s="851"/>
    </row>
    <row r="174" spans="1:10" ht="59.25">
      <c r="A174" s="850" t="s">
        <v>875</v>
      </c>
      <c r="B174" s="850"/>
      <c r="C174" s="850"/>
      <c r="D174" s="850"/>
      <c r="E174" s="850"/>
      <c r="F174" s="850"/>
      <c r="G174" s="850"/>
      <c r="H174" s="850"/>
      <c r="I174" s="851"/>
      <c r="J174" s="851"/>
    </row>
    <row r="175" spans="1:10" ht="26.25" hidden="1" outlineLevel="1">
      <c r="A175" s="38" t="s">
        <v>1065</v>
      </c>
      <c r="B175" s="39" t="s">
        <v>1066</v>
      </c>
      <c r="C175" s="40"/>
      <c r="D175" s="41" t="s">
        <v>1067</v>
      </c>
      <c r="E175" s="42" t="s">
        <v>1068</v>
      </c>
      <c r="F175" s="43" t="s">
        <v>248</v>
      </c>
      <c r="G175" s="46" t="s">
        <v>1069</v>
      </c>
      <c r="H175" s="44" t="s">
        <v>1070</v>
      </c>
      <c r="I175" s="851"/>
      <c r="J175" s="851"/>
    </row>
    <row r="176" spans="1:10" ht="26.25" hidden="1" outlineLevel="1">
      <c r="A176" s="38" t="s">
        <v>1065</v>
      </c>
      <c r="B176" s="39" t="s">
        <v>1066</v>
      </c>
      <c r="C176" s="40"/>
      <c r="D176" s="41" t="s">
        <v>1071</v>
      </c>
      <c r="E176" s="42" t="s">
        <v>1072</v>
      </c>
      <c r="F176" s="43" t="s">
        <v>1073</v>
      </c>
      <c r="G176" s="46" t="s">
        <v>1069</v>
      </c>
      <c r="H176" s="44" t="s">
        <v>1070</v>
      </c>
      <c r="I176" s="851"/>
      <c r="J176" s="851"/>
    </row>
    <row r="177" spans="1:10" ht="46.5" hidden="1" outlineLevel="1">
      <c r="A177" s="38" t="s">
        <v>1065</v>
      </c>
      <c r="B177" s="39" t="s">
        <v>1066</v>
      </c>
      <c r="C177" s="40"/>
      <c r="D177" s="41" t="s">
        <v>434</v>
      </c>
      <c r="E177" s="42" t="s">
        <v>1074</v>
      </c>
      <c r="F177" s="43" t="s">
        <v>1075</v>
      </c>
      <c r="G177" s="46" t="s">
        <v>1069</v>
      </c>
      <c r="H177" s="44" t="s">
        <v>1070</v>
      </c>
      <c r="I177" s="851"/>
      <c r="J177" s="851"/>
    </row>
    <row r="178" spans="1:10" ht="46.5" hidden="1" outlineLevel="1">
      <c r="A178" s="38" t="s">
        <v>1065</v>
      </c>
      <c r="B178" s="39" t="s">
        <v>1066</v>
      </c>
      <c r="C178" s="40"/>
      <c r="D178" s="41" t="s">
        <v>1076</v>
      </c>
      <c r="E178" s="42" t="s">
        <v>1077</v>
      </c>
      <c r="F178" s="43" t="s">
        <v>1078</v>
      </c>
      <c r="G178" s="46" t="s">
        <v>1069</v>
      </c>
      <c r="H178" s="44" t="s">
        <v>1070</v>
      </c>
      <c r="I178" s="851"/>
      <c r="J178" s="851"/>
    </row>
    <row r="179" spans="1:10" ht="26.25" hidden="1" outlineLevel="1">
      <c r="A179" s="38" t="s">
        <v>1065</v>
      </c>
      <c r="B179" s="39" t="s">
        <v>1066</v>
      </c>
      <c r="C179" s="40"/>
      <c r="D179" s="41" t="s">
        <v>1079</v>
      </c>
      <c r="E179" s="42" t="s">
        <v>980</v>
      </c>
      <c r="F179" s="43" t="s">
        <v>1080</v>
      </c>
      <c r="G179" s="46" t="s">
        <v>1069</v>
      </c>
      <c r="H179" s="44" t="s">
        <v>1070</v>
      </c>
      <c r="I179" s="851"/>
      <c r="J179" s="851"/>
    </row>
    <row r="180" spans="1:10" ht="46.5" hidden="1" outlineLevel="1">
      <c r="A180" s="38" t="s">
        <v>1065</v>
      </c>
      <c r="B180" s="39" t="s">
        <v>1066</v>
      </c>
      <c r="C180" s="40"/>
      <c r="D180" s="41" t="s">
        <v>223</v>
      </c>
      <c r="E180" s="42" t="s">
        <v>1081</v>
      </c>
      <c r="F180" s="43" t="s">
        <v>1075</v>
      </c>
      <c r="G180" s="46" t="s">
        <v>1069</v>
      </c>
      <c r="H180" s="44" t="s">
        <v>1070</v>
      </c>
      <c r="I180" s="851"/>
      <c r="J180" s="851"/>
    </row>
    <row r="181" spans="1:10" ht="46.5" hidden="1" outlineLevel="1">
      <c r="A181" s="38" t="s">
        <v>1065</v>
      </c>
      <c r="B181" s="39" t="s">
        <v>1066</v>
      </c>
      <c r="C181" s="40"/>
      <c r="D181" s="41" t="s">
        <v>1082</v>
      </c>
      <c r="E181" s="42" t="s">
        <v>1083</v>
      </c>
      <c r="F181" s="43" t="s">
        <v>1075</v>
      </c>
      <c r="G181" s="46" t="s">
        <v>1069</v>
      </c>
      <c r="H181" s="44" t="s">
        <v>1070</v>
      </c>
      <c r="I181" s="851"/>
      <c r="J181" s="851"/>
    </row>
    <row r="182" spans="1:10" ht="26.25" hidden="1" outlineLevel="1">
      <c r="A182" s="38" t="s">
        <v>1065</v>
      </c>
      <c r="B182" s="39" t="s">
        <v>1066</v>
      </c>
      <c r="C182" s="40"/>
      <c r="D182" s="41" t="s">
        <v>1084</v>
      </c>
      <c r="E182" s="42" t="s">
        <v>1085</v>
      </c>
      <c r="F182" s="43" t="s">
        <v>1075</v>
      </c>
      <c r="G182" s="46" t="s">
        <v>1069</v>
      </c>
      <c r="H182" s="44" t="s">
        <v>1070</v>
      </c>
      <c r="I182" s="851"/>
      <c r="J182" s="851"/>
    </row>
    <row r="183" spans="1:10" ht="26.25" hidden="1" outlineLevel="1">
      <c r="A183" s="38" t="s">
        <v>1065</v>
      </c>
      <c r="B183" s="39" t="s">
        <v>1066</v>
      </c>
      <c r="C183" s="40"/>
      <c r="D183" s="41" t="s">
        <v>1086</v>
      </c>
      <c r="E183" s="42" t="s">
        <v>1087</v>
      </c>
      <c r="F183" s="43" t="s">
        <v>1088</v>
      </c>
      <c r="G183" s="46" t="s">
        <v>1069</v>
      </c>
      <c r="H183" s="44" t="s">
        <v>1070</v>
      </c>
      <c r="I183" s="851"/>
      <c r="J183" s="851"/>
    </row>
    <row r="184" spans="1:10" ht="26.25" hidden="1" outlineLevel="1">
      <c r="A184" s="38" t="s">
        <v>1065</v>
      </c>
      <c r="B184" s="39" t="s">
        <v>1066</v>
      </c>
      <c r="C184" s="40"/>
      <c r="D184" s="41" t="s">
        <v>1089</v>
      </c>
      <c r="E184" s="42" t="s">
        <v>1090</v>
      </c>
      <c r="F184" s="43" t="s">
        <v>1088</v>
      </c>
      <c r="G184" s="46" t="s">
        <v>1069</v>
      </c>
      <c r="H184" s="44" t="s">
        <v>1070</v>
      </c>
      <c r="I184" s="851"/>
      <c r="J184" s="851"/>
    </row>
    <row r="185" spans="1:10" ht="26.25" hidden="1" outlineLevel="1">
      <c r="A185" s="38" t="s">
        <v>1065</v>
      </c>
      <c r="B185" s="39" t="s">
        <v>1066</v>
      </c>
      <c r="C185" s="40"/>
      <c r="D185" s="41" t="s">
        <v>459</v>
      </c>
      <c r="E185" s="42" t="s">
        <v>285</v>
      </c>
      <c r="F185" s="43" t="s">
        <v>1091</v>
      </c>
      <c r="G185" s="46" t="s">
        <v>1069</v>
      </c>
      <c r="H185" s="44" t="s">
        <v>1070</v>
      </c>
      <c r="I185" s="851"/>
      <c r="J185" s="851"/>
    </row>
    <row r="186" spans="1:10" ht="116.25" hidden="1" outlineLevel="1">
      <c r="A186" s="38" t="s">
        <v>1065</v>
      </c>
      <c r="B186" s="39" t="s">
        <v>1066</v>
      </c>
      <c r="C186" s="40"/>
      <c r="D186" s="41" t="s">
        <v>1092</v>
      </c>
      <c r="E186" s="42" t="s">
        <v>1093</v>
      </c>
      <c r="F186" s="43" t="s">
        <v>1094</v>
      </c>
      <c r="G186" s="46" t="s">
        <v>1069</v>
      </c>
      <c r="H186" s="44" t="s">
        <v>1070</v>
      </c>
      <c r="I186" s="851"/>
      <c r="J186" s="851"/>
    </row>
    <row r="187" spans="1:10" ht="46.5" hidden="1" outlineLevel="1">
      <c r="A187" s="38" t="s">
        <v>1065</v>
      </c>
      <c r="B187" s="39" t="s">
        <v>1066</v>
      </c>
      <c r="C187" s="40"/>
      <c r="D187" s="41" t="s">
        <v>234</v>
      </c>
      <c r="E187" s="42" t="s">
        <v>1095</v>
      </c>
      <c r="F187" s="43" t="s">
        <v>1075</v>
      </c>
      <c r="G187" s="46" t="s">
        <v>1069</v>
      </c>
      <c r="H187" s="44" t="s">
        <v>1070</v>
      </c>
      <c r="I187" s="851"/>
      <c r="J187" s="851"/>
    </row>
    <row r="188" spans="1:10" ht="26.25" hidden="1" outlineLevel="1">
      <c r="A188" s="38" t="s">
        <v>1065</v>
      </c>
      <c r="B188" s="39" t="s">
        <v>1066</v>
      </c>
      <c r="C188" s="40"/>
      <c r="D188" s="41" t="s">
        <v>1096</v>
      </c>
      <c r="E188" s="42" t="s">
        <v>1097</v>
      </c>
      <c r="F188" s="43" t="s">
        <v>1088</v>
      </c>
      <c r="G188" s="46" t="s">
        <v>1069</v>
      </c>
      <c r="H188" s="44" t="s">
        <v>1070</v>
      </c>
      <c r="I188" s="851"/>
      <c r="J188" s="851"/>
    </row>
    <row r="189" spans="1:10" ht="46.5" hidden="1" outlineLevel="1">
      <c r="A189" s="38" t="s">
        <v>1065</v>
      </c>
      <c r="B189" s="39" t="s">
        <v>1066</v>
      </c>
      <c r="C189" s="40"/>
      <c r="D189" s="41" t="s">
        <v>1098</v>
      </c>
      <c r="E189" s="42" t="s">
        <v>1099</v>
      </c>
      <c r="F189" s="43" t="s">
        <v>1100</v>
      </c>
      <c r="G189" s="46" t="s">
        <v>1069</v>
      </c>
      <c r="H189" s="44" t="s">
        <v>1070</v>
      </c>
      <c r="I189" s="851"/>
      <c r="J189" s="851"/>
    </row>
    <row r="190" spans="1:10" ht="46.5" hidden="1" outlineLevel="1">
      <c r="A190" s="38" t="s">
        <v>1065</v>
      </c>
      <c r="B190" s="39" t="s">
        <v>1066</v>
      </c>
      <c r="C190" s="40"/>
      <c r="D190" s="41" t="s">
        <v>146</v>
      </c>
      <c r="E190" s="42" t="s">
        <v>1101</v>
      </c>
      <c r="F190" s="43" t="s">
        <v>1075</v>
      </c>
      <c r="G190" s="46" t="s">
        <v>1069</v>
      </c>
      <c r="H190" s="44" t="s">
        <v>1070</v>
      </c>
      <c r="I190" s="851"/>
      <c r="J190" s="851"/>
    </row>
    <row r="191" spans="1:10" ht="46.5" hidden="1" outlineLevel="1">
      <c r="A191" s="38" t="s">
        <v>1065</v>
      </c>
      <c r="B191" s="39" t="s">
        <v>1066</v>
      </c>
      <c r="C191" s="40"/>
      <c r="D191" s="41" t="s">
        <v>925</v>
      </c>
      <c r="E191" s="42" t="s">
        <v>1102</v>
      </c>
      <c r="F191" s="43" t="s">
        <v>1075</v>
      </c>
      <c r="G191" s="46" t="s">
        <v>1069</v>
      </c>
      <c r="H191" s="44" t="s">
        <v>1070</v>
      </c>
      <c r="I191" s="851"/>
      <c r="J191" s="851"/>
    </row>
    <row r="192" spans="1:10" ht="26.25" hidden="1" outlineLevel="1">
      <c r="A192" s="38" t="s">
        <v>1065</v>
      </c>
      <c r="B192" s="39" t="s">
        <v>1066</v>
      </c>
      <c r="C192" s="40"/>
      <c r="D192" s="41" t="s">
        <v>1103</v>
      </c>
      <c r="E192" s="42" t="s">
        <v>1104</v>
      </c>
      <c r="F192" s="43" t="s">
        <v>1088</v>
      </c>
      <c r="G192" s="46" t="s">
        <v>1069</v>
      </c>
      <c r="H192" s="44" t="s">
        <v>1070</v>
      </c>
      <c r="I192" s="851"/>
      <c r="J192" s="851"/>
    </row>
    <row r="193" spans="1:10" ht="46.5" hidden="1" outlineLevel="1">
      <c r="A193" s="38" t="s">
        <v>1065</v>
      </c>
      <c r="B193" s="39" t="s">
        <v>1066</v>
      </c>
      <c r="C193" s="40"/>
      <c r="D193" s="41" t="s">
        <v>1105</v>
      </c>
      <c r="E193" s="42" t="s">
        <v>1106</v>
      </c>
      <c r="F193" s="43" t="s">
        <v>1100</v>
      </c>
      <c r="G193" s="46" t="s">
        <v>1069</v>
      </c>
      <c r="H193" s="44" t="s">
        <v>1070</v>
      </c>
      <c r="I193" s="851"/>
      <c r="J193" s="851"/>
    </row>
    <row r="194" spans="1:10" ht="26.25" hidden="1" outlineLevel="1">
      <c r="A194" s="38" t="s">
        <v>1065</v>
      </c>
      <c r="B194" s="39" t="s">
        <v>1066</v>
      </c>
      <c r="C194" s="40"/>
      <c r="D194" s="41" t="s">
        <v>123</v>
      </c>
      <c r="E194" s="42" t="s">
        <v>1107</v>
      </c>
      <c r="F194" s="43" t="s">
        <v>1075</v>
      </c>
      <c r="G194" s="46" t="s">
        <v>1069</v>
      </c>
      <c r="H194" s="44" t="s">
        <v>1070</v>
      </c>
      <c r="I194" s="851"/>
      <c r="J194" s="851"/>
    </row>
    <row r="195" spans="1:10" ht="46.5" hidden="1" outlineLevel="1">
      <c r="A195" s="38" t="s">
        <v>1065</v>
      </c>
      <c r="B195" s="39" t="s">
        <v>1066</v>
      </c>
      <c r="C195" s="40"/>
      <c r="D195" s="41" t="s">
        <v>1108</v>
      </c>
      <c r="E195" s="42" t="s">
        <v>1109</v>
      </c>
      <c r="F195" s="43" t="s">
        <v>1100</v>
      </c>
      <c r="G195" s="46" t="s">
        <v>1069</v>
      </c>
      <c r="H195" s="44" t="s">
        <v>1070</v>
      </c>
      <c r="I195" s="851"/>
      <c r="J195" s="851"/>
    </row>
    <row r="196" spans="1:10" ht="26.25" hidden="1" outlineLevel="1">
      <c r="A196" s="38" t="s">
        <v>1065</v>
      </c>
      <c r="B196" s="39" t="s">
        <v>1066</v>
      </c>
      <c r="C196" s="40"/>
      <c r="D196" s="41" t="s">
        <v>1110</v>
      </c>
      <c r="E196" s="42" t="s">
        <v>1111</v>
      </c>
      <c r="F196" s="43" t="s">
        <v>1088</v>
      </c>
      <c r="G196" s="46" t="s">
        <v>1069</v>
      </c>
      <c r="H196" s="44" t="s">
        <v>1070</v>
      </c>
      <c r="I196" s="851"/>
      <c r="J196" s="851"/>
    </row>
    <row r="197" spans="9:10" ht="27" collapsed="1" thickBot="1">
      <c r="I197" s="851"/>
      <c r="J197" s="851"/>
    </row>
    <row r="198" spans="1:10" ht="59.25">
      <c r="A198" s="850" t="s">
        <v>878</v>
      </c>
      <c r="B198" s="850"/>
      <c r="C198" s="850"/>
      <c r="D198" s="850"/>
      <c r="E198" s="850"/>
      <c r="F198" s="850"/>
      <c r="G198" s="850"/>
      <c r="H198" s="850"/>
      <c r="I198" s="851"/>
      <c r="J198" s="851"/>
    </row>
    <row r="199" spans="1:10" ht="69.75" hidden="1" outlineLevel="1">
      <c r="A199" s="38" t="s">
        <v>1065</v>
      </c>
      <c r="B199" s="39" t="s">
        <v>878</v>
      </c>
      <c r="C199" s="40"/>
      <c r="D199" s="41" t="s">
        <v>939</v>
      </c>
      <c r="E199" s="42" t="s">
        <v>1112</v>
      </c>
      <c r="F199" s="43" t="s">
        <v>248</v>
      </c>
      <c r="G199" s="43" t="s">
        <v>1113</v>
      </c>
      <c r="H199" s="44" t="s">
        <v>1070</v>
      </c>
      <c r="I199" s="851"/>
      <c r="J199" s="851"/>
    </row>
    <row r="200" spans="1:10" ht="69.75" hidden="1" outlineLevel="1">
      <c r="A200" s="38" t="s">
        <v>1065</v>
      </c>
      <c r="B200" s="39" t="s">
        <v>878</v>
      </c>
      <c r="C200" s="40"/>
      <c r="D200" s="41" t="s">
        <v>1071</v>
      </c>
      <c r="E200" s="42" t="s">
        <v>1114</v>
      </c>
      <c r="F200" s="43" t="s">
        <v>108</v>
      </c>
      <c r="G200" s="43" t="s">
        <v>1113</v>
      </c>
      <c r="H200" s="44" t="s">
        <v>1070</v>
      </c>
      <c r="I200" s="851"/>
      <c r="J200" s="851"/>
    </row>
    <row r="201" spans="1:10" ht="69.75" hidden="1" outlineLevel="1">
      <c r="A201" s="38" t="s">
        <v>1065</v>
      </c>
      <c r="B201" s="39" t="s">
        <v>878</v>
      </c>
      <c r="C201" s="40"/>
      <c r="D201" s="41" t="s">
        <v>434</v>
      </c>
      <c r="E201" s="42" t="s">
        <v>1115</v>
      </c>
      <c r="F201" s="43" t="s">
        <v>378</v>
      </c>
      <c r="G201" s="43" t="s">
        <v>1113</v>
      </c>
      <c r="H201" s="44" t="s">
        <v>1070</v>
      </c>
      <c r="I201" s="851"/>
      <c r="J201" s="851"/>
    </row>
    <row r="202" spans="1:10" ht="69.75" hidden="1" outlineLevel="1">
      <c r="A202" s="38" t="s">
        <v>1065</v>
      </c>
      <c r="B202" s="39" t="s">
        <v>878</v>
      </c>
      <c r="C202" s="40"/>
      <c r="D202" s="41" t="s">
        <v>910</v>
      </c>
      <c r="E202" s="42" t="s">
        <v>1116</v>
      </c>
      <c r="F202" s="43" t="s">
        <v>248</v>
      </c>
      <c r="G202" s="43" t="s">
        <v>1113</v>
      </c>
      <c r="H202" s="44" t="s">
        <v>1070</v>
      </c>
      <c r="I202" s="851"/>
      <c r="J202" s="851"/>
    </row>
    <row r="203" spans="1:10" ht="69.75" hidden="1" outlineLevel="1">
      <c r="A203" s="38" t="s">
        <v>1065</v>
      </c>
      <c r="B203" s="39" t="s">
        <v>878</v>
      </c>
      <c r="C203" s="40"/>
      <c r="D203" s="41" t="s">
        <v>223</v>
      </c>
      <c r="E203" s="42" t="s">
        <v>1117</v>
      </c>
      <c r="F203" s="43" t="s">
        <v>1118</v>
      </c>
      <c r="G203" s="43" t="s">
        <v>1113</v>
      </c>
      <c r="H203" s="44" t="s">
        <v>1070</v>
      </c>
      <c r="I203" s="851"/>
      <c r="J203" s="851"/>
    </row>
    <row r="204" spans="1:10" ht="69.75" hidden="1" outlineLevel="1">
      <c r="A204" s="38" t="s">
        <v>1065</v>
      </c>
      <c r="B204" s="39" t="s">
        <v>878</v>
      </c>
      <c r="C204" s="40"/>
      <c r="D204" s="41" t="s">
        <v>459</v>
      </c>
      <c r="E204" s="42" t="s">
        <v>285</v>
      </c>
      <c r="F204" s="43" t="s">
        <v>620</v>
      </c>
      <c r="G204" s="43" t="s">
        <v>1113</v>
      </c>
      <c r="H204" s="44" t="s">
        <v>1070</v>
      </c>
      <c r="I204" s="851"/>
      <c r="J204" s="851"/>
    </row>
    <row r="205" spans="1:10" ht="69.75" hidden="1" outlineLevel="1">
      <c r="A205" s="38" t="s">
        <v>1065</v>
      </c>
      <c r="B205" s="39" t="s">
        <v>878</v>
      </c>
      <c r="C205" s="40"/>
      <c r="D205" s="41" t="s">
        <v>117</v>
      </c>
      <c r="E205" s="42"/>
      <c r="F205" s="43"/>
      <c r="G205" s="43" t="s">
        <v>1113</v>
      </c>
      <c r="H205" s="44" t="s">
        <v>1070</v>
      </c>
      <c r="I205" s="851"/>
      <c r="J205" s="851"/>
    </row>
    <row r="206" spans="1:10" ht="69.75" hidden="1" outlineLevel="1">
      <c r="A206" s="38" t="s">
        <v>1065</v>
      </c>
      <c r="B206" s="39" t="s">
        <v>878</v>
      </c>
      <c r="C206" s="40"/>
      <c r="D206" s="41" t="s">
        <v>925</v>
      </c>
      <c r="E206" s="42" t="s">
        <v>1119</v>
      </c>
      <c r="F206" s="43" t="s">
        <v>378</v>
      </c>
      <c r="G206" s="43" t="s">
        <v>1113</v>
      </c>
      <c r="H206" s="44" t="s">
        <v>1070</v>
      </c>
      <c r="I206" s="851"/>
      <c r="J206" s="851"/>
    </row>
    <row r="207" spans="1:10" ht="69.75" hidden="1" outlineLevel="1">
      <c r="A207" s="38" t="s">
        <v>1065</v>
      </c>
      <c r="B207" s="39" t="s">
        <v>878</v>
      </c>
      <c r="C207" s="40"/>
      <c r="D207" s="41" t="s">
        <v>123</v>
      </c>
      <c r="E207" s="42" t="s">
        <v>54</v>
      </c>
      <c r="F207" s="43" t="s">
        <v>378</v>
      </c>
      <c r="G207" s="43" t="s">
        <v>1113</v>
      </c>
      <c r="H207" s="44" t="s">
        <v>1070</v>
      </c>
      <c r="I207" s="851"/>
      <c r="J207" s="851"/>
    </row>
    <row r="208" spans="1:10" ht="69.75" hidden="1" outlineLevel="1">
      <c r="A208" s="38" t="s">
        <v>1065</v>
      </c>
      <c r="B208" s="39" t="s">
        <v>878</v>
      </c>
      <c r="C208" s="40"/>
      <c r="D208" s="41" t="s">
        <v>175</v>
      </c>
      <c r="E208" s="42" t="s">
        <v>58</v>
      </c>
      <c r="F208" s="43" t="s">
        <v>378</v>
      </c>
      <c r="G208" s="43" t="s">
        <v>1113</v>
      </c>
      <c r="H208" s="44" t="s">
        <v>1070</v>
      </c>
      <c r="I208" s="851"/>
      <c r="J208" s="851"/>
    </row>
    <row r="209" spans="1:10" ht="69.75" hidden="1" outlineLevel="1">
      <c r="A209" s="38" t="s">
        <v>1065</v>
      </c>
      <c r="B209" s="39" t="s">
        <v>878</v>
      </c>
      <c r="C209" s="40"/>
      <c r="D209" s="41" t="s">
        <v>39</v>
      </c>
      <c r="E209" s="42" t="s">
        <v>1120</v>
      </c>
      <c r="F209" s="43" t="s">
        <v>248</v>
      </c>
      <c r="G209" s="43" t="s">
        <v>1113</v>
      </c>
      <c r="H209" s="44" t="s">
        <v>1070</v>
      </c>
      <c r="I209" s="851"/>
      <c r="J209" s="851"/>
    </row>
    <row r="210" spans="9:10" ht="27" collapsed="1" thickBot="1">
      <c r="I210" s="851"/>
      <c r="J210" s="851"/>
    </row>
    <row r="211" spans="1:10" ht="59.25">
      <c r="A211" s="850" t="s">
        <v>1167</v>
      </c>
      <c r="B211" s="850"/>
      <c r="C211" s="850"/>
      <c r="D211" s="850"/>
      <c r="E211" s="850"/>
      <c r="F211" s="850"/>
      <c r="G211" s="850"/>
      <c r="H211" s="850"/>
      <c r="I211" s="851"/>
      <c r="J211" s="851"/>
    </row>
    <row r="212" spans="1:10" ht="26.25" hidden="1" outlineLevel="1">
      <c r="A212" s="38" t="s">
        <v>1167</v>
      </c>
      <c r="B212" s="39"/>
      <c r="C212" s="40"/>
      <c r="D212" s="41" t="s">
        <v>1168</v>
      </c>
      <c r="E212" s="42" t="s">
        <v>1176</v>
      </c>
      <c r="F212" s="43" t="s">
        <v>620</v>
      </c>
      <c r="G212" s="46" t="s">
        <v>1169</v>
      </c>
      <c r="H212" s="44"/>
      <c r="I212" s="851"/>
      <c r="J212" s="851"/>
    </row>
    <row r="213" spans="1:10" ht="26.25" hidden="1" outlineLevel="1">
      <c r="A213" s="38" t="s">
        <v>1167</v>
      </c>
      <c r="B213" s="39"/>
      <c r="C213" s="40"/>
      <c r="D213" s="41" t="s">
        <v>1170</v>
      </c>
      <c r="E213" s="42" t="s">
        <v>1177</v>
      </c>
      <c r="F213" s="43" t="s">
        <v>620</v>
      </c>
      <c r="G213" s="46" t="s">
        <v>1169</v>
      </c>
      <c r="H213" s="44"/>
      <c r="I213" s="851"/>
      <c r="J213" s="851"/>
    </row>
    <row r="214" spans="1:10" ht="26.25" hidden="1" outlineLevel="1">
      <c r="A214" s="38"/>
      <c r="B214" s="39"/>
      <c r="C214" s="40"/>
      <c r="D214" s="41" t="s">
        <v>82</v>
      </c>
      <c r="E214" s="852" t="s">
        <v>1185</v>
      </c>
      <c r="F214" s="853"/>
      <c r="G214" s="854"/>
      <c r="H214" s="44"/>
      <c r="I214" s="851"/>
      <c r="J214" s="851"/>
    </row>
    <row r="215" spans="1:10" ht="26.25" hidden="1" outlineLevel="1">
      <c r="A215" s="38" t="s">
        <v>1167</v>
      </c>
      <c r="B215" s="39"/>
      <c r="C215" s="40"/>
      <c r="D215" s="41" t="s">
        <v>1175</v>
      </c>
      <c r="E215" s="42" t="s">
        <v>1178</v>
      </c>
      <c r="F215" s="43" t="s">
        <v>620</v>
      </c>
      <c r="G215" s="46" t="s">
        <v>1169</v>
      </c>
      <c r="H215" s="44"/>
      <c r="I215" s="851"/>
      <c r="J215" s="851"/>
    </row>
    <row r="216" spans="1:10" ht="159.75" customHeight="1" hidden="1" outlineLevel="1">
      <c r="A216" s="38" t="s">
        <v>1167</v>
      </c>
      <c r="B216" s="39"/>
      <c r="C216" s="40"/>
      <c r="D216" s="41" t="s">
        <v>117</v>
      </c>
      <c r="E216" s="852" t="s">
        <v>1252</v>
      </c>
      <c r="F216" s="854"/>
      <c r="G216" s="46" t="s">
        <v>1186</v>
      </c>
      <c r="H216" s="44"/>
      <c r="I216" s="851"/>
      <c r="J216" s="851"/>
    </row>
    <row r="217" spans="1:10" ht="26.25" hidden="1" outlineLevel="1">
      <c r="A217" s="38" t="s">
        <v>1167</v>
      </c>
      <c r="B217" s="39"/>
      <c r="C217" s="40"/>
      <c r="D217" s="41" t="s">
        <v>925</v>
      </c>
      <c r="E217" s="42" t="s">
        <v>1181</v>
      </c>
      <c r="F217" s="43" t="s">
        <v>378</v>
      </c>
      <c r="G217" s="46" t="s">
        <v>1169</v>
      </c>
      <c r="H217" s="44"/>
      <c r="I217" s="851"/>
      <c r="J217" s="851"/>
    </row>
    <row r="218" spans="1:10" ht="26.25" hidden="1" outlineLevel="1">
      <c r="A218" s="38" t="s">
        <v>1167</v>
      </c>
      <c r="B218" s="39"/>
      <c r="C218" s="40"/>
      <c r="D218" s="41" t="s">
        <v>123</v>
      </c>
      <c r="E218" s="42" t="s">
        <v>1182</v>
      </c>
      <c r="F218" s="43" t="s">
        <v>620</v>
      </c>
      <c r="G218" s="46" t="s">
        <v>1169</v>
      </c>
      <c r="H218" s="44"/>
      <c r="I218" s="851"/>
      <c r="J218" s="851"/>
    </row>
    <row r="219" spans="1:10" ht="26.25" hidden="1" outlineLevel="1">
      <c r="A219" s="38" t="s">
        <v>1167</v>
      </c>
      <c r="B219" s="39"/>
      <c r="C219" s="40"/>
      <c r="D219" s="41" t="s">
        <v>1174</v>
      </c>
      <c r="E219" s="42" t="s">
        <v>1183</v>
      </c>
      <c r="F219" s="43" t="s">
        <v>620</v>
      </c>
      <c r="G219" s="46" t="s">
        <v>1169</v>
      </c>
      <c r="H219" s="44"/>
      <c r="I219" s="851"/>
      <c r="J219" s="851"/>
    </row>
    <row r="220" spans="1:10" ht="26.25" hidden="1" outlineLevel="1">
      <c r="A220" s="38" t="s">
        <v>1167</v>
      </c>
      <c r="B220" s="39"/>
      <c r="C220" s="40"/>
      <c r="D220" s="41" t="s">
        <v>1171</v>
      </c>
      <c r="E220" s="42" t="s">
        <v>1179</v>
      </c>
      <c r="F220" s="43" t="s">
        <v>620</v>
      </c>
      <c r="G220" s="46" t="s">
        <v>1169</v>
      </c>
      <c r="H220" s="44"/>
      <c r="I220" s="851"/>
      <c r="J220" s="851"/>
    </row>
    <row r="221" spans="1:10" ht="26.25" hidden="1" outlineLevel="1">
      <c r="A221" s="38" t="s">
        <v>1167</v>
      </c>
      <c r="B221" s="39"/>
      <c r="C221" s="40"/>
      <c r="D221" s="41" t="s">
        <v>1172</v>
      </c>
      <c r="E221" s="42" t="s">
        <v>1180</v>
      </c>
      <c r="F221" s="43" t="s">
        <v>544</v>
      </c>
      <c r="G221" s="46" t="s">
        <v>1169</v>
      </c>
      <c r="H221" s="44"/>
      <c r="I221" s="851"/>
      <c r="J221" s="851"/>
    </row>
    <row r="222" spans="1:10" ht="26.25" hidden="1" outlineLevel="1">
      <c r="A222" s="38" t="s">
        <v>1167</v>
      </c>
      <c r="B222" s="39"/>
      <c r="C222" s="40"/>
      <c r="D222" s="41" t="s">
        <v>1173</v>
      </c>
      <c r="E222" s="42" t="s">
        <v>1184</v>
      </c>
      <c r="F222" s="43" t="s">
        <v>620</v>
      </c>
      <c r="G222" s="46" t="s">
        <v>1169</v>
      </c>
      <c r="H222" s="44"/>
      <c r="I222" s="851"/>
      <c r="J222" s="851"/>
    </row>
    <row r="223" spans="9:10" ht="27" collapsed="1" thickBot="1">
      <c r="I223" s="851"/>
      <c r="J223" s="851"/>
    </row>
    <row r="224" spans="1:10" ht="59.25">
      <c r="A224" s="850" t="s">
        <v>0</v>
      </c>
      <c r="B224" s="850"/>
      <c r="C224" s="850"/>
      <c r="D224" s="850"/>
      <c r="E224" s="850"/>
      <c r="F224" s="850"/>
      <c r="G224" s="850"/>
      <c r="H224" s="850"/>
      <c r="I224" s="851"/>
      <c r="J224" s="851"/>
    </row>
    <row r="225" spans="1:8" ht="23.25">
      <c r="A225" s="38"/>
      <c r="B225" s="39"/>
      <c r="C225" s="40"/>
      <c r="D225" s="41"/>
      <c r="E225" s="42"/>
      <c r="F225" s="43"/>
      <c r="G225" s="43"/>
      <c r="H225" s="44"/>
    </row>
    <row r="226" spans="1:8" ht="23.25">
      <c r="A226" s="38"/>
      <c r="B226" s="39"/>
      <c r="C226" s="40"/>
      <c r="D226" s="41"/>
      <c r="E226" s="42"/>
      <c r="F226" s="43"/>
      <c r="G226" s="43"/>
      <c r="H226" s="44"/>
    </row>
    <row r="227" spans="1:8" ht="23.25">
      <c r="A227" s="38"/>
      <c r="B227" s="39"/>
      <c r="C227" s="40"/>
      <c r="D227" s="41"/>
      <c r="E227" s="42"/>
      <c r="F227" s="43"/>
      <c r="G227" s="43"/>
      <c r="H227" s="44"/>
    </row>
    <row r="228" spans="1:8" ht="23.25">
      <c r="A228" s="38"/>
      <c r="B228" s="39"/>
      <c r="C228" s="40"/>
      <c r="D228" s="41"/>
      <c r="E228" s="42"/>
      <c r="F228" s="43"/>
      <c r="G228" s="43"/>
      <c r="H228" s="44"/>
    </row>
    <row r="229" spans="1:8" ht="23.25">
      <c r="A229" s="38"/>
      <c r="B229" s="39"/>
      <c r="C229" s="40"/>
      <c r="D229" s="41"/>
      <c r="E229" s="42"/>
      <c r="F229" s="43"/>
      <c r="G229" s="43"/>
      <c r="H229" s="44"/>
    </row>
    <row r="230" spans="1:8" ht="23.25">
      <c r="A230" s="38"/>
      <c r="B230" s="39"/>
      <c r="C230" s="40"/>
      <c r="D230" s="41"/>
      <c r="E230" s="42"/>
      <c r="F230" s="43"/>
      <c r="G230" s="43"/>
      <c r="H230" s="44"/>
    </row>
    <row r="231" spans="1:8" ht="23.25">
      <c r="A231" s="38"/>
      <c r="B231" s="39"/>
      <c r="C231" s="40"/>
      <c r="D231" s="41"/>
      <c r="E231" s="42"/>
      <c r="F231" s="43"/>
      <c r="G231" s="43"/>
      <c r="H231" s="44"/>
    </row>
    <row r="232" spans="1:8" ht="23.25">
      <c r="A232" s="38"/>
      <c r="B232" s="39"/>
      <c r="C232" s="40"/>
      <c r="D232" s="41"/>
      <c r="E232" s="42"/>
      <c r="F232" s="43"/>
      <c r="G232" s="43"/>
      <c r="H232" s="44"/>
    </row>
    <row r="233" spans="1:8" ht="23.25">
      <c r="A233" s="38"/>
      <c r="B233" s="39"/>
      <c r="C233" s="40"/>
      <c r="D233" s="41"/>
      <c r="E233" s="42"/>
      <c r="F233" s="43"/>
      <c r="G233" s="43"/>
      <c r="H233" s="44"/>
    </row>
    <row r="234" spans="1:8" ht="23.25">
      <c r="A234" s="38"/>
      <c r="B234" s="39"/>
      <c r="C234" s="40"/>
      <c r="D234" s="41"/>
      <c r="E234" s="42"/>
      <c r="F234" s="43"/>
      <c r="G234" s="43"/>
      <c r="H234" s="44"/>
    </row>
    <row r="235" spans="1:8" ht="23.25">
      <c r="A235" s="38"/>
      <c r="B235" s="39"/>
      <c r="C235" s="40"/>
      <c r="D235" s="41"/>
      <c r="E235" s="42"/>
      <c r="F235" s="43"/>
      <c r="G235" s="43"/>
      <c r="H235" s="44"/>
    </row>
    <row r="236" spans="1:8" ht="23.25">
      <c r="A236" s="38"/>
      <c r="B236" s="39"/>
      <c r="C236" s="40"/>
      <c r="D236" s="41"/>
      <c r="E236" s="42"/>
      <c r="F236" s="43"/>
      <c r="G236" s="43"/>
      <c r="H236" s="44"/>
    </row>
    <row r="237" spans="1:8" ht="23.25">
      <c r="A237" s="38"/>
      <c r="B237" s="39"/>
      <c r="C237" s="40"/>
      <c r="D237" s="41"/>
      <c r="E237" s="42"/>
      <c r="F237" s="43"/>
      <c r="G237" s="43"/>
      <c r="H237" s="44"/>
    </row>
    <row r="238" spans="1:8" ht="23.25">
      <c r="A238" s="38"/>
      <c r="B238" s="39"/>
      <c r="C238" s="40"/>
      <c r="D238" s="41"/>
      <c r="E238" s="42"/>
      <c r="F238" s="43"/>
      <c r="G238" s="43"/>
      <c r="H238" s="44"/>
    </row>
    <row r="239" spans="1:8" ht="24" thickBot="1">
      <c r="A239" s="38"/>
      <c r="B239" s="39"/>
      <c r="C239" s="40"/>
      <c r="D239" s="41"/>
      <c r="E239" s="42"/>
      <c r="F239" s="43"/>
      <c r="G239" s="43"/>
      <c r="H239" s="44"/>
    </row>
    <row r="240" spans="1:8" ht="59.25">
      <c r="A240" s="850" t="s">
        <v>0</v>
      </c>
      <c r="B240" s="850"/>
      <c r="C240" s="850"/>
      <c r="D240" s="850"/>
      <c r="E240" s="850"/>
      <c r="F240" s="850"/>
      <c r="G240" s="850"/>
      <c r="H240" s="850"/>
    </row>
    <row r="241" spans="1:8" ht="23.25">
      <c r="A241" s="38"/>
      <c r="B241" s="39"/>
      <c r="C241" s="40"/>
      <c r="D241" s="41"/>
      <c r="E241" s="42"/>
      <c r="F241" s="43"/>
      <c r="G241" s="43"/>
      <c r="H241" s="44"/>
    </row>
    <row r="242" spans="1:8" ht="23.25">
      <c r="A242" s="38"/>
      <c r="B242" s="39"/>
      <c r="C242" s="40"/>
      <c r="D242" s="41"/>
      <c r="E242" s="42"/>
      <c r="F242" s="43"/>
      <c r="G242" s="43"/>
      <c r="H242" s="44"/>
    </row>
    <row r="243" spans="1:8" ht="23.25">
      <c r="A243" s="38"/>
      <c r="B243" s="39"/>
      <c r="C243" s="40"/>
      <c r="D243" s="41"/>
      <c r="E243" s="42"/>
      <c r="F243" s="43"/>
      <c r="G243" s="43"/>
      <c r="H243" s="44"/>
    </row>
    <row r="244" spans="1:8" ht="23.25">
      <c r="A244" s="38"/>
      <c r="B244" s="39"/>
      <c r="C244" s="40"/>
      <c r="D244" s="41"/>
      <c r="E244" s="42"/>
      <c r="F244" s="43"/>
      <c r="G244" s="43"/>
      <c r="H244" s="44"/>
    </row>
    <row r="245" spans="1:8" ht="23.25">
      <c r="A245" s="38"/>
      <c r="B245" s="39"/>
      <c r="C245" s="40"/>
      <c r="D245" s="41"/>
      <c r="E245" s="42"/>
      <c r="F245" s="43"/>
      <c r="G245" s="43"/>
      <c r="H245" s="44"/>
    </row>
    <row r="246" spans="1:8" ht="23.25">
      <c r="A246" s="38"/>
      <c r="B246" s="39"/>
      <c r="C246" s="40"/>
      <c r="D246" s="41"/>
      <c r="E246" s="42"/>
      <c r="F246" s="43"/>
      <c r="G246" s="43"/>
      <c r="H246" s="44"/>
    </row>
    <row r="247" spans="1:8" ht="23.25">
      <c r="A247" s="38"/>
      <c r="B247" s="39"/>
      <c r="C247" s="40"/>
      <c r="D247" s="41"/>
      <c r="E247" s="42"/>
      <c r="F247" s="43"/>
      <c r="G247" s="43"/>
      <c r="H247" s="44"/>
    </row>
    <row r="248" spans="1:8" ht="23.25">
      <c r="A248" s="38"/>
      <c r="B248" s="39"/>
      <c r="C248" s="40"/>
      <c r="D248" s="41"/>
      <c r="E248" s="42"/>
      <c r="F248" s="43"/>
      <c r="G248" s="43"/>
      <c r="H248" s="44"/>
    </row>
    <row r="249" spans="1:8" ht="23.25">
      <c r="A249" s="38"/>
      <c r="B249" s="39"/>
      <c r="C249" s="40"/>
      <c r="D249" s="41"/>
      <c r="E249" s="42"/>
      <c r="F249" s="43"/>
      <c r="G249" s="43"/>
      <c r="H249" s="44"/>
    </row>
    <row r="250" spans="1:8" ht="23.25">
      <c r="A250" s="38"/>
      <c r="B250" s="39"/>
      <c r="C250" s="40"/>
      <c r="D250" s="41"/>
      <c r="E250" s="42"/>
      <c r="F250" s="43"/>
      <c r="G250" s="43"/>
      <c r="H250" s="44"/>
    </row>
    <row r="251" spans="1:8" ht="23.25">
      <c r="A251" s="38"/>
      <c r="B251" s="39"/>
      <c r="C251" s="40"/>
      <c r="D251" s="41"/>
      <c r="E251" s="42"/>
      <c r="F251" s="43"/>
      <c r="G251" s="43"/>
      <c r="H251" s="44"/>
    </row>
    <row r="252" spans="1:8" ht="23.25">
      <c r="A252" s="38"/>
      <c r="B252" s="39"/>
      <c r="C252" s="40"/>
      <c r="D252" s="41"/>
      <c r="E252" s="42"/>
      <c r="F252" s="43"/>
      <c r="G252" s="43"/>
      <c r="H252" s="44"/>
    </row>
    <row r="253" spans="1:8" ht="23.25">
      <c r="A253" s="38"/>
      <c r="B253" s="39"/>
      <c r="C253" s="40"/>
      <c r="D253" s="41"/>
      <c r="E253" s="42"/>
      <c r="F253" s="43"/>
      <c r="G253" s="43"/>
      <c r="H253" s="44"/>
    </row>
    <row r="254" spans="1:8" ht="23.25">
      <c r="A254" s="38"/>
      <c r="B254" s="39"/>
      <c r="C254" s="40"/>
      <c r="D254" s="41"/>
      <c r="E254" s="42"/>
      <c r="F254" s="43"/>
      <c r="G254" s="43"/>
      <c r="H254" s="44"/>
    </row>
    <row r="255" spans="1:8" ht="23.25">
      <c r="A255" s="38"/>
      <c r="B255" s="39"/>
      <c r="C255" s="40"/>
      <c r="D255" s="41"/>
      <c r="E255" s="42"/>
      <c r="F255" s="43"/>
      <c r="G255" s="43"/>
      <c r="H255" s="44"/>
    </row>
    <row r="256" spans="1:8" ht="23.25">
      <c r="A256" s="38"/>
      <c r="B256" s="39"/>
      <c r="C256" s="40"/>
      <c r="D256" s="41"/>
      <c r="E256" s="42"/>
      <c r="F256" s="43"/>
      <c r="G256" s="43"/>
      <c r="H256" s="44"/>
    </row>
    <row r="257" spans="1:8" ht="23.25">
      <c r="A257" s="38"/>
      <c r="B257" s="39"/>
      <c r="C257" s="40"/>
      <c r="D257" s="41"/>
      <c r="E257" s="42"/>
      <c r="F257" s="43"/>
      <c r="G257" s="43"/>
      <c r="H257" s="44"/>
    </row>
    <row r="258" spans="1:8" ht="23.25">
      <c r="A258" s="38"/>
      <c r="B258" s="39"/>
      <c r="C258" s="40"/>
      <c r="D258" s="41"/>
      <c r="E258" s="42"/>
      <c r="F258" s="43"/>
      <c r="G258" s="43"/>
      <c r="H258" s="44"/>
    </row>
    <row r="259" spans="1:8" ht="23.25">
      <c r="A259" s="38"/>
      <c r="B259" s="39"/>
      <c r="C259" s="40"/>
      <c r="D259" s="41"/>
      <c r="E259" s="42"/>
      <c r="F259" s="43"/>
      <c r="G259" s="43"/>
      <c r="H259" s="44"/>
    </row>
    <row r="260" spans="1:8" ht="23.25">
      <c r="A260" s="38"/>
      <c r="B260" s="39"/>
      <c r="C260" s="40"/>
      <c r="D260" s="41"/>
      <c r="E260" s="42"/>
      <c r="F260" s="43"/>
      <c r="G260" s="43"/>
      <c r="H260" s="44"/>
    </row>
    <row r="261" spans="1:8" ht="23.25">
      <c r="A261" s="38"/>
      <c r="B261" s="39"/>
      <c r="C261" s="40"/>
      <c r="D261" s="41"/>
      <c r="E261" s="42"/>
      <c r="F261" s="43"/>
      <c r="G261" s="43"/>
      <c r="H261" s="44"/>
    </row>
    <row r="262" spans="1:8" ht="23.25">
      <c r="A262" s="38"/>
      <c r="B262" s="39"/>
      <c r="C262" s="40"/>
      <c r="D262" s="41"/>
      <c r="E262" s="42"/>
      <c r="F262" s="43"/>
      <c r="G262" s="43"/>
      <c r="H262" s="44"/>
    </row>
    <row r="263" spans="1:8" ht="23.25">
      <c r="A263" s="38"/>
      <c r="B263" s="39"/>
      <c r="C263" s="40"/>
      <c r="D263" s="41"/>
      <c r="E263" s="42"/>
      <c r="F263" s="43"/>
      <c r="G263" s="43"/>
      <c r="H263" s="44"/>
    </row>
    <row r="264" spans="1:8" ht="23.25">
      <c r="A264" s="38"/>
      <c r="B264" s="39"/>
      <c r="C264" s="40"/>
      <c r="D264" s="41"/>
      <c r="E264" s="42"/>
      <c r="F264" s="43"/>
      <c r="G264" s="43"/>
      <c r="H264" s="44"/>
    </row>
    <row r="265" spans="1:8" ht="23.25">
      <c r="A265" s="38"/>
      <c r="B265" s="39"/>
      <c r="C265" s="40"/>
      <c r="D265" s="41"/>
      <c r="E265" s="42"/>
      <c r="F265" s="43"/>
      <c r="G265" s="43"/>
      <c r="H265" s="44"/>
    </row>
    <row r="266" spans="1:8" ht="23.25">
      <c r="A266" s="38"/>
      <c r="B266" s="39"/>
      <c r="C266" s="40"/>
      <c r="D266" s="41"/>
      <c r="E266" s="42"/>
      <c r="F266" s="43"/>
      <c r="G266" s="43"/>
      <c r="H266" s="44"/>
    </row>
    <row r="267" spans="1:8" ht="23.25">
      <c r="A267" s="38"/>
      <c r="B267" s="39"/>
      <c r="C267" s="40"/>
      <c r="D267" s="41"/>
      <c r="E267" s="42"/>
      <c r="F267" s="43"/>
      <c r="G267" s="43"/>
      <c r="H267" s="44"/>
    </row>
    <row r="268" spans="1:8" ht="23.25">
      <c r="A268" s="38"/>
      <c r="B268" s="39"/>
      <c r="C268" s="40"/>
      <c r="D268" s="41"/>
      <c r="E268" s="42"/>
      <c r="F268" s="43"/>
      <c r="G268" s="43"/>
      <c r="H268" s="44"/>
    </row>
    <row r="269" spans="1:8" ht="23.25">
      <c r="A269" s="38"/>
      <c r="B269" s="39"/>
      <c r="C269" s="40"/>
      <c r="D269" s="41"/>
      <c r="E269" s="42"/>
      <c r="F269" s="43"/>
      <c r="G269" s="43"/>
      <c r="H269" s="44"/>
    </row>
    <row r="270" spans="1:8" ht="23.25">
      <c r="A270" s="38"/>
      <c r="B270" s="39"/>
      <c r="C270" s="40"/>
      <c r="D270" s="41"/>
      <c r="E270" s="42"/>
      <c r="F270" s="43"/>
      <c r="G270" s="43"/>
      <c r="H270" s="44"/>
    </row>
    <row r="271" spans="1:8" ht="23.25">
      <c r="A271" s="38"/>
      <c r="B271" s="39"/>
      <c r="C271" s="40"/>
      <c r="D271" s="41"/>
      <c r="E271" s="42"/>
      <c r="F271" s="43"/>
      <c r="G271" s="43"/>
      <c r="H271" s="44"/>
    </row>
    <row r="272" spans="1:8" ht="23.25">
      <c r="A272" s="38"/>
      <c r="B272" s="39"/>
      <c r="C272" s="40"/>
      <c r="D272" s="41"/>
      <c r="E272" s="42"/>
      <c r="F272" s="43"/>
      <c r="G272" s="43"/>
      <c r="H272" s="44"/>
    </row>
    <row r="273" spans="1:8" ht="23.25">
      <c r="A273" s="38"/>
      <c r="B273" s="39"/>
      <c r="C273" s="40"/>
      <c r="D273" s="41"/>
      <c r="E273" s="42"/>
      <c r="F273" s="43"/>
      <c r="G273" s="43"/>
      <c r="H273" s="44"/>
    </row>
    <row r="274" spans="1:8" ht="23.25">
      <c r="A274" s="38"/>
      <c r="B274" s="39"/>
      <c r="C274" s="40"/>
      <c r="D274" s="41"/>
      <c r="E274" s="42"/>
      <c r="F274" s="43"/>
      <c r="G274" s="43"/>
      <c r="H274" s="44"/>
    </row>
    <row r="275" spans="1:8" ht="23.25">
      <c r="A275" s="38"/>
      <c r="B275" s="39"/>
      <c r="C275" s="40"/>
      <c r="D275" s="41"/>
      <c r="E275" s="42"/>
      <c r="F275" s="43"/>
      <c r="G275" s="43"/>
      <c r="H275" s="44"/>
    </row>
    <row r="276" spans="1:8" ht="23.25">
      <c r="A276" s="38"/>
      <c r="B276" s="39"/>
      <c r="C276" s="40"/>
      <c r="D276" s="41"/>
      <c r="E276" s="42"/>
      <c r="F276" s="43"/>
      <c r="G276" s="43"/>
      <c r="H276" s="44"/>
    </row>
    <row r="277" spans="1:8" ht="23.25">
      <c r="A277" s="38"/>
      <c r="B277" s="39"/>
      <c r="C277" s="40"/>
      <c r="D277" s="41"/>
      <c r="E277" s="42"/>
      <c r="F277" s="43"/>
      <c r="G277" s="43"/>
      <c r="H277" s="44"/>
    </row>
    <row r="278" spans="1:8" ht="23.25">
      <c r="A278" s="38"/>
      <c r="B278" s="39"/>
      <c r="C278" s="40"/>
      <c r="D278" s="41"/>
      <c r="E278" s="42"/>
      <c r="F278" s="43"/>
      <c r="G278" s="43"/>
      <c r="H278" s="44"/>
    </row>
    <row r="279" spans="1:8" ht="23.25">
      <c r="A279" s="38"/>
      <c r="B279" s="39"/>
      <c r="C279" s="40"/>
      <c r="D279" s="41"/>
      <c r="E279" s="42"/>
      <c r="F279" s="43"/>
      <c r="G279" s="43"/>
      <c r="H279" s="44"/>
    </row>
    <row r="280" spans="1:8" ht="23.25">
      <c r="A280" s="38"/>
      <c r="B280" s="39"/>
      <c r="C280" s="40"/>
      <c r="D280" s="41"/>
      <c r="E280" s="42"/>
      <c r="F280" s="43"/>
      <c r="G280" s="43"/>
      <c r="H280" s="44"/>
    </row>
    <row r="281" spans="1:8" ht="23.25">
      <c r="A281" s="38"/>
      <c r="B281" s="39"/>
      <c r="C281" s="40"/>
      <c r="D281" s="41"/>
      <c r="E281" s="42"/>
      <c r="F281" s="43"/>
      <c r="G281" s="43"/>
      <c r="H281" s="44"/>
    </row>
    <row r="282" spans="1:8" ht="23.25">
      <c r="A282" s="38"/>
      <c r="B282" s="39"/>
      <c r="C282" s="40"/>
      <c r="D282" s="41"/>
      <c r="E282" s="42"/>
      <c r="F282" s="43"/>
      <c r="G282" s="43"/>
      <c r="H282" s="44"/>
    </row>
    <row r="283" spans="1:8" ht="23.25">
      <c r="A283" s="38"/>
      <c r="B283" s="39"/>
      <c r="C283" s="40"/>
      <c r="D283" s="41"/>
      <c r="E283" s="42"/>
      <c r="F283" s="43"/>
      <c r="G283" s="43"/>
      <c r="H283" s="44"/>
    </row>
    <row r="284" spans="1:8" ht="23.25">
      <c r="A284" s="38"/>
      <c r="B284" s="39"/>
      <c r="C284" s="40"/>
      <c r="D284" s="41"/>
      <c r="E284" s="42"/>
      <c r="F284" s="43"/>
      <c r="G284" s="43"/>
      <c r="H284" s="44"/>
    </row>
    <row r="285" spans="1:8" ht="23.25">
      <c r="A285" s="38"/>
      <c r="B285" s="39"/>
      <c r="C285" s="40"/>
      <c r="D285" s="41"/>
      <c r="E285" s="42"/>
      <c r="F285" s="43"/>
      <c r="G285" s="43"/>
      <c r="H285" s="44"/>
    </row>
    <row r="286" spans="1:8" ht="23.25">
      <c r="A286" s="38"/>
      <c r="B286" s="39"/>
      <c r="C286" s="40"/>
      <c r="D286" s="41"/>
      <c r="E286" s="42"/>
      <c r="F286" s="43"/>
      <c r="G286" s="43"/>
      <c r="H286" s="44"/>
    </row>
    <row r="287" spans="1:8" ht="23.25">
      <c r="A287" s="38"/>
      <c r="B287" s="39"/>
      <c r="C287" s="40"/>
      <c r="D287" s="41"/>
      <c r="E287" s="42"/>
      <c r="F287" s="43"/>
      <c r="G287" s="43"/>
      <c r="H287" s="44"/>
    </row>
    <row r="288" spans="1:8" ht="23.25">
      <c r="A288" s="38"/>
      <c r="B288" s="39"/>
      <c r="C288" s="40"/>
      <c r="D288" s="41"/>
      <c r="E288" s="42"/>
      <c r="F288" s="43"/>
      <c r="G288" s="43"/>
      <c r="H288" s="44"/>
    </row>
    <row r="289" spans="1:8" ht="23.25">
      <c r="A289" s="38"/>
      <c r="B289" s="39"/>
      <c r="C289" s="40"/>
      <c r="D289" s="41"/>
      <c r="E289" s="42"/>
      <c r="F289" s="43"/>
      <c r="G289" s="43"/>
      <c r="H289" s="44"/>
    </row>
    <row r="290" spans="1:8" ht="23.25">
      <c r="A290" s="38"/>
      <c r="B290" s="39"/>
      <c r="C290" s="40"/>
      <c r="D290" s="41"/>
      <c r="E290" s="42"/>
      <c r="F290" s="43"/>
      <c r="G290" s="43"/>
      <c r="H290" s="44"/>
    </row>
    <row r="291" spans="1:8" ht="23.25">
      <c r="A291" s="38"/>
      <c r="B291" s="39"/>
      <c r="C291" s="40"/>
      <c r="D291" s="41"/>
      <c r="E291" s="42"/>
      <c r="F291" s="43"/>
      <c r="G291" s="43"/>
      <c r="H291" s="44"/>
    </row>
    <row r="292" spans="1:8" ht="23.25">
      <c r="A292" s="38"/>
      <c r="B292" s="39"/>
      <c r="C292" s="40"/>
      <c r="D292" s="41"/>
      <c r="E292" s="42"/>
      <c r="F292" s="43"/>
      <c r="G292" s="43"/>
      <c r="H292" s="44"/>
    </row>
    <row r="293" spans="1:8" ht="23.25">
      <c r="A293" s="38"/>
      <c r="B293" s="39"/>
      <c r="C293" s="40"/>
      <c r="D293" s="41"/>
      <c r="E293" s="42"/>
      <c r="F293" s="43"/>
      <c r="G293" s="43"/>
      <c r="H293" s="44"/>
    </row>
    <row r="294" spans="1:8" ht="23.25">
      <c r="A294" s="38"/>
      <c r="B294" s="39"/>
      <c r="C294" s="40"/>
      <c r="D294" s="41"/>
      <c r="E294" s="42"/>
      <c r="F294" s="43"/>
      <c r="G294" s="43"/>
      <c r="H294" s="44"/>
    </row>
    <row r="295" spans="1:8" ht="23.25">
      <c r="A295" s="38"/>
      <c r="B295" s="39"/>
      <c r="C295" s="40"/>
      <c r="D295" s="41"/>
      <c r="E295" s="42"/>
      <c r="F295" s="43"/>
      <c r="G295" s="43"/>
      <c r="H295" s="44"/>
    </row>
    <row r="296" spans="1:8" ht="23.25">
      <c r="A296" s="38"/>
      <c r="B296" s="39"/>
      <c r="C296" s="40"/>
      <c r="D296" s="41"/>
      <c r="E296" s="42"/>
      <c r="F296" s="43"/>
      <c r="G296" s="43"/>
      <c r="H296" s="44"/>
    </row>
    <row r="297" spans="1:8" ht="23.25">
      <c r="A297" s="38"/>
      <c r="B297" s="39"/>
      <c r="C297" s="40"/>
      <c r="D297" s="41"/>
      <c r="E297" s="42"/>
      <c r="F297" s="43"/>
      <c r="G297" s="43"/>
      <c r="H297" s="44"/>
    </row>
    <row r="298" spans="1:8" ht="23.25">
      <c r="A298" s="38"/>
      <c r="B298" s="39"/>
      <c r="C298" s="40"/>
      <c r="D298" s="41"/>
      <c r="E298" s="42"/>
      <c r="F298" s="43"/>
      <c r="G298" s="43"/>
      <c r="H298" s="44"/>
    </row>
    <row r="299" spans="1:8" ht="23.25">
      <c r="A299" s="38"/>
      <c r="B299" s="39"/>
      <c r="C299" s="40"/>
      <c r="D299" s="41"/>
      <c r="E299" s="42"/>
      <c r="F299" s="43"/>
      <c r="G299" s="43"/>
      <c r="H299" s="44"/>
    </row>
    <row r="300" spans="1:8" ht="23.25">
      <c r="A300" s="38"/>
      <c r="B300" s="39"/>
      <c r="C300" s="40"/>
      <c r="D300" s="41"/>
      <c r="E300" s="42"/>
      <c r="F300" s="43"/>
      <c r="G300" s="43"/>
      <c r="H300" s="44"/>
    </row>
    <row r="301" spans="1:8" ht="23.25">
      <c r="A301" s="38"/>
      <c r="B301" s="39"/>
      <c r="C301" s="40"/>
      <c r="D301" s="41"/>
      <c r="E301" s="42"/>
      <c r="F301" s="43"/>
      <c r="G301" s="43"/>
      <c r="H301" s="44"/>
    </row>
    <row r="302" spans="1:8" ht="23.25">
      <c r="A302" s="38"/>
      <c r="B302" s="39"/>
      <c r="C302" s="40"/>
      <c r="D302" s="41"/>
      <c r="E302" s="42"/>
      <c r="F302" s="43"/>
      <c r="G302" s="43"/>
      <c r="H302" s="44"/>
    </row>
    <row r="303" spans="1:8" ht="23.25">
      <c r="A303" s="38"/>
      <c r="B303" s="39"/>
      <c r="C303" s="40"/>
      <c r="D303" s="41"/>
      <c r="E303" s="42"/>
      <c r="F303" s="43"/>
      <c r="G303" s="43"/>
      <c r="H303" s="44"/>
    </row>
    <row r="304" spans="1:8" ht="23.25">
      <c r="A304" s="38"/>
      <c r="B304" s="39"/>
      <c r="C304" s="40"/>
      <c r="D304" s="41"/>
      <c r="E304" s="42"/>
      <c r="F304" s="43"/>
      <c r="G304" s="43"/>
      <c r="H304" s="44"/>
    </row>
    <row r="305" spans="1:8" ht="23.25">
      <c r="A305" s="38"/>
      <c r="B305" s="39"/>
      <c r="C305" s="40"/>
      <c r="D305" s="41"/>
      <c r="E305" s="42"/>
      <c r="F305" s="43"/>
      <c r="G305" s="43"/>
      <c r="H305" s="44"/>
    </row>
    <row r="306" spans="1:8" ht="23.25">
      <c r="A306" s="38"/>
      <c r="B306" s="39"/>
      <c r="C306" s="40"/>
      <c r="D306" s="41"/>
      <c r="E306" s="42"/>
      <c r="F306" s="43"/>
      <c r="G306" s="43"/>
      <c r="H306" s="44"/>
    </row>
    <row r="307" spans="1:8" ht="23.25">
      <c r="A307" s="38"/>
      <c r="B307" s="39"/>
      <c r="C307" s="40"/>
      <c r="D307" s="41"/>
      <c r="E307" s="42"/>
      <c r="F307" s="43"/>
      <c r="G307" s="43"/>
      <c r="H307" s="44"/>
    </row>
    <row r="308" spans="1:8" ht="23.25">
      <c r="A308" s="38"/>
      <c r="B308" s="39"/>
      <c r="C308" s="40"/>
      <c r="D308" s="41"/>
      <c r="E308" s="42"/>
      <c r="F308" s="43"/>
      <c r="G308" s="43"/>
      <c r="H308" s="44"/>
    </row>
    <row r="309" spans="1:8" ht="23.25">
      <c r="A309" s="38"/>
      <c r="B309" s="39"/>
      <c r="C309" s="40"/>
      <c r="D309" s="41"/>
      <c r="E309" s="42"/>
      <c r="F309" s="43"/>
      <c r="G309" s="43"/>
      <c r="H309" s="44"/>
    </row>
    <row r="310" spans="1:8" ht="23.25">
      <c r="A310" s="38"/>
      <c r="B310" s="39"/>
      <c r="C310" s="40"/>
      <c r="D310" s="41"/>
      <c r="E310" s="42"/>
      <c r="F310" s="43"/>
      <c r="G310" s="43"/>
      <c r="H310" s="44"/>
    </row>
    <row r="311" spans="1:8" ht="23.25">
      <c r="A311" s="38"/>
      <c r="B311" s="39"/>
      <c r="C311" s="40"/>
      <c r="D311" s="41"/>
      <c r="E311" s="42"/>
      <c r="F311" s="43"/>
      <c r="G311" s="43"/>
      <c r="H311" s="44"/>
    </row>
    <row r="312" spans="1:8" ht="23.25">
      <c r="A312" s="38"/>
      <c r="B312" s="39"/>
      <c r="C312" s="40"/>
      <c r="D312" s="41"/>
      <c r="E312" s="42"/>
      <c r="F312" s="43"/>
      <c r="G312" s="43"/>
      <c r="H312" s="44"/>
    </row>
    <row r="313" spans="1:8" ht="23.25">
      <c r="A313" s="38"/>
      <c r="B313" s="39"/>
      <c r="C313" s="40"/>
      <c r="D313" s="41"/>
      <c r="E313" s="42"/>
      <c r="F313" s="43"/>
      <c r="G313" s="43"/>
      <c r="H313" s="44"/>
    </row>
    <row r="314" spans="1:8" ht="23.25">
      <c r="A314" s="38"/>
      <c r="B314" s="39"/>
      <c r="C314" s="40"/>
      <c r="D314" s="41"/>
      <c r="E314" s="42"/>
      <c r="F314" s="43"/>
      <c r="G314" s="43"/>
      <c r="H314" s="44"/>
    </row>
    <row r="315" spans="1:8" ht="23.25">
      <c r="A315" s="38"/>
      <c r="B315" s="39"/>
      <c r="C315" s="40"/>
      <c r="D315" s="41"/>
      <c r="E315" s="42"/>
      <c r="F315" s="43"/>
      <c r="G315" s="43"/>
      <c r="H315" s="44"/>
    </row>
    <row r="316" spans="1:8" ht="23.25">
      <c r="A316" s="38"/>
      <c r="B316" s="39"/>
      <c r="C316" s="40"/>
      <c r="D316" s="41"/>
      <c r="E316" s="42"/>
      <c r="F316" s="43"/>
      <c r="G316" s="43"/>
      <c r="H316" s="44"/>
    </row>
    <row r="317" spans="1:8" ht="23.25">
      <c r="A317" s="38"/>
      <c r="B317" s="39"/>
      <c r="C317" s="40"/>
      <c r="D317" s="41"/>
      <c r="E317" s="42"/>
      <c r="F317" s="43"/>
      <c r="G317" s="43"/>
      <c r="H317" s="44"/>
    </row>
    <row r="318" spans="1:8" ht="23.25">
      <c r="A318" s="38"/>
      <c r="B318" s="39"/>
      <c r="C318" s="40"/>
      <c r="D318" s="41"/>
      <c r="E318" s="42"/>
      <c r="F318" s="43"/>
      <c r="G318" s="43"/>
      <c r="H318" s="44"/>
    </row>
    <row r="319" spans="1:8" ht="23.25">
      <c r="A319" s="38"/>
      <c r="B319" s="39"/>
      <c r="C319" s="40"/>
      <c r="D319" s="41"/>
      <c r="E319" s="42"/>
      <c r="F319" s="43"/>
      <c r="G319" s="43"/>
      <c r="H319" s="44"/>
    </row>
    <row r="320" spans="1:8" ht="23.25">
      <c r="A320" s="38"/>
      <c r="B320" s="39"/>
      <c r="C320" s="40"/>
      <c r="D320" s="41"/>
      <c r="E320" s="42"/>
      <c r="F320" s="43"/>
      <c r="G320" s="43"/>
      <c r="H320" s="44"/>
    </row>
    <row r="321" spans="1:8" ht="23.25">
      <c r="A321" s="38"/>
      <c r="B321" s="39"/>
      <c r="C321" s="40"/>
      <c r="D321" s="41"/>
      <c r="E321" s="42"/>
      <c r="F321" s="43"/>
      <c r="G321" s="43"/>
      <c r="H321" s="44"/>
    </row>
    <row r="322" spans="1:8" ht="23.25">
      <c r="A322" s="38"/>
      <c r="B322" s="39"/>
      <c r="C322" s="40"/>
      <c r="D322" s="41"/>
      <c r="E322" s="42"/>
      <c r="F322" s="43"/>
      <c r="G322" s="43"/>
      <c r="H322" s="44"/>
    </row>
    <row r="323" spans="1:8" ht="23.25">
      <c r="A323" s="38"/>
      <c r="B323" s="39"/>
      <c r="C323" s="40"/>
      <c r="D323" s="41"/>
      <c r="E323" s="42"/>
      <c r="F323" s="43"/>
      <c r="G323" s="43"/>
      <c r="H323" s="44"/>
    </row>
    <row r="324" spans="1:8" ht="23.25">
      <c r="A324" s="38"/>
      <c r="B324" s="39"/>
      <c r="C324" s="40"/>
      <c r="D324" s="41"/>
      <c r="E324" s="42"/>
      <c r="F324" s="43"/>
      <c r="G324" s="43"/>
      <c r="H324" s="44"/>
    </row>
    <row r="325" spans="1:8" ht="23.25">
      <c r="A325" s="38"/>
      <c r="B325" s="39"/>
      <c r="C325" s="40"/>
      <c r="D325" s="41"/>
      <c r="E325" s="42"/>
      <c r="F325" s="43"/>
      <c r="G325" s="43"/>
      <c r="H325" s="44"/>
    </row>
    <row r="326" spans="1:8" ht="23.25">
      <c r="A326" s="38"/>
      <c r="B326" s="39"/>
      <c r="C326" s="40"/>
      <c r="D326" s="41"/>
      <c r="E326" s="42"/>
      <c r="F326" s="43"/>
      <c r="G326" s="43"/>
      <c r="H326" s="44"/>
    </row>
    <row r="327" spans="1:8" ht="23.25">
      <c r="A327" s="38"/>
      <c r="B327" s="39"/>
      <c r="C327" s="40"/>
      <c r="D327" s="41"/>
      <c r="E327" s="42"/>
      <c r="F327" s="43"/>
      <c r="G327" s="43"/>
      <c r="H327" s="44"/>
    </row>
    <row r="328" spans="1:8" ht="23.25">
      <c r="A328" s="38"/>
      <c r="B328" s="39"/>
      <c r="C328" s="40"/>
      <c r="D328" s="41"/>
      <c r="E328" s="42"/>
      <c r="F328" s="43"/>
      <c r="G328" s="43"/>
      <c r="H328" s="44"/>
    </row>
    <row r="329" spans="1:8" ht="23.25">
      <c r="A329" s="38"/>
      <c r="B329" s="39"/>
      <c r="C329" s="40"/>
      <c r="D329" s="41"/>
      <c r="E329" s="42"/>
      <c r="F329" s="43"/>
      <c r="G329" s="43"/>
      <c r="H329" s="44"/>
    </row>
    <row r="330" spans="1:8" ht="23.25">
      <c r="A330" s="38"/>
      <c r="B330" s="39"/>
      <c r="C330" s="40"/>
      <c r="D330" s="41"/>
      <c r="E330" s="42"/>
      <c r="F330" s="43"/>
      <c r="G330" s="43"/>
      <c r="H330" s="44"/>
    </row>
    <row r="331" spans="1:8" ht="23.25">
      <c r="A331" s="38"/>
      <c r="B331" s="39"/>
      <c r="C331" s="40"/>
      <c r="D331" s="41"/>
      <c r="E331" s="42"/>
      <c r="F331" s="43"/>
      <c r="G331" s="43"/>
      <c r="H331" s="44"/>
    </row>
    <row r="332" spans="1:8" ht="23.25">
      <c r="A332" s="38"/>
      <c r="B332" s="39"/>
      <c r="C332" s="40"/>
      <c r="D332" s="41"/>
      <c r="E332" s="42"/>
      <c r="F332" s="43"/>
      <c r="G332" s="43"/>
      <c r="H332" s="44"/>
    </row>
    <row r="333" spans="1:8" ht="23.25">
      <c r="A333" s="38"/>
      <c r="B333" s="39"/>
      <c r="C333" s="40"/>
      <c r="D333" s="41"/>
      <c r="E333" s="42"/>
      <c r="F333" s="43"/>
      <c r="G333" s="43"/>
      <c r="H333" s="44"/>
    </row>
    <row r="334" spans="1:8" ht="23.25">
      <c r="A334" s="38"/>
      <c r="B334" s="39"/>
      <c r="C334" s="40"/>
      <c r="D334" s="41"/>
      <c r="E334" s="42"/>
      <c r="F334" s="43"/>
      <c r="G334" s="43"/>
      <c r="H334" s="44"/>
    </row>
    <row r="335" spans="1:8" ht="23.25">
      <c r="A335" s="38"/>
      <c r="B335" s="39"/>
      <c r="C335" s="40"/>
      <c r="D335" s="41"/>
      <c r="E335" s="42"/>
      <c r="F335" s="43"/>
      <c r="G335" s="43"/>
      <c r="H335" s="44"/>
    </row>
    <row r="336" spans="1:8" ht="23.25">
      <c r="A336" s="38"/>
      <c r="B336" s="39"/>
      <c r="C336" s="40"/>
      <c r="D336" s="41"/>
      <c r="E336" s="42"/>
      <c r="F336" s="43"/>
      <c r="G336" s="43"/>
      <c r="H336" s="44"/>
    </row>
    <row r="337" spans="1:8" ht="23.25">
      <c r="A337" s="38"/>
      <c r="B337" s="39"/>
      <c r="C337" s="40"/>
      <c r="D337" s="41"/>
      <c r="E337" s="42"/>
      <c r="F337" s="43"/>
      <c r="G337" s="43"/>
      <c r="H337" s="44"/>
    </row>
    <row r="338" spans="1:8" ht="23.25">
      <c r="A338" s="38"/>
      <c r="B338" s="39"/>
      <c r="C338" s="40"/>
      <c r="D338" s="41"/>
      <c r="E338" s="42"/>
      <c r="F338" s="43"/>
      <c r="G338" s="43"/>
      <c r="H338" s="44"/>
    </row>
    <row r="339" spans="1:8" ht="23.25">
      <c r="A339" s="38"/>
      <c r="B339" s="39"/>
      <c r="C339" s="40"/>
      <c r="D339" s="41"/>
      <c r="E339" s="42"/>
      <c r="F339" s="43"/>
      <c r="G339" s="43"/>
      <c r="H339" s="44"/>
    </row>
    <row r="340" spans="1:8" ht="23.25">
      <c r="A340" s="38"/>
      <c r="B340" s="39"/>
      <c r="C340" s="40"/>
      <c r="D340" s="41"/>
      <c r="E340" s="42"/>
      <c r="F340" s="43"/>
      <c r="G340" s="43"/>
      <c r="H340" s="44"/>
    </row>
    <row r="341" spans="1:8" ht="23.25">
      <c r="A341" s="38"/>
      <c r="B341" s="39"/>
      <c r="C341" s="40"/>
      <c r="D341" s="41"/>
      <c r="E341" s="42"/>
      <c r="F341" s="43"/>
      <c r="G341" s="43"/>
      <c r="H341" s="44"/>
    </row>
    <row r="342" spans="1:8" ht="23.25">
      <c r="A342" s="38"/>
      <c r="B342" s="39"/>
      <c r="C342" s="40"/>
      <c r="D342" s="41"/>
      <c r="E342" s="42"/>
      <c r="F342" s="43"/>
      <c r="G342" s="43"/>
      <c r="H342" s="44"/>
    </row>
    <row r="343" spans="1:8" ht="23.25">
      <c r="A343" s="38"/>
      <c r="B343" s="39"/>
      <c r="C343" s="40"/>
      <c r="D343" s="41"/>
      <c r="E343" s="42"/>
      <c r="F343" s="43"/>
      <c r="G343" s="43"/>
      <c r="H343" s="44"/>
    </row>
    <row r="344" spans="1:8" ht="23.25">
      <c r="A344" s="38"/>
      <c r="B344" s="39"/>
      <c r="C344" s="40"/>
      <c r="D344" s="41"/>
      <c r="E344" s="42"/>
      <c r="F344" s="43"/>
      <c r="G344" s="43"/>
      <c r="H344" s="44"/>
    </row>
    <row r="345" spans="1:8" ht="23.25">
      <c r="A345" s="38"/>
      <c r="B345" s="39"/>
      <c r="C345" s="40"/>
      <c r="D345" s="41"/>
      <c r="E345" s="42"/>
      <c r="F345" s="43"/>
      <c r="G345" s="43"/>
      <c r="H345" s="44"/>
    </row>
    <row r="346" spans="1:8" ht="23.25">
      <c r="A346" s="38"/>
      <c r="B346" s="39"/>
      <c r="C346" s="40"/>
      <c r="D346" s="41"/>
      <c r="E346" s="42"/>
      <c r="F346" s="43"/>
      <c r="G346" s="43"/>
      <c r="H346" s="44"/>
    </row>
    <row r="347" spans="1:8" ht="23.25">
      <c r="A347" s="38"/>
      <c r="B347" s="39"/>
      <c r="C347" s="40"/>
      <c r="D347" s="41"/>
      <c r="E347" s="42"/>
      <c r="F347" s="43"/>
      <c r="G347" s="43"/>
      <c r="H347" s="44"/>
    </row>
    <row r="348" spans="1:8" ht="23.25">
      <c r="A348" s="38"/>
      <c r="B348" s="39"/>
      <c r="C348" s="40"/>
      <c r="D348" s="41"/>
      <c r="E348" s="42"/>
      <c r="F348" s="43"/>
      <c r="G348" s="43"/>
      <c r="H348" s="44"/>
    </row>
    <row r="349" spans="1:8" ht="23.25">
      <c r="A349" s="38"/>
      <c r="B349" s="39"/>
      <c r="C349" s="40"/>
      <c r="D349" s="41"/>
      <c r="E349" s="42"/>
      <c r="F349" s="43"/>
      <c r="G349" s="43"/>
      <c r="H349" s="44"/>
    </row>
    <row r="350" spans="1:8" ht="23.25">
      <c r="A350" s="38"/>
      <c r="B350" s="39"/>
      <c r="C350" s="40"/>
      <c r="D350" s="41"/>
      <c r="E350" s="42"/>
      <c r="F350" s="43"/>
      <c r="G350" s="43"/>
      <c r="H350" s="44"/>
    </row>
    <row r="351" spans="1:8" ht="23.25">
      <c r="A351" s="38"/>
      <c r="B351" s="39"/>
      <c r="C351" s="40"/>
      <c r="D351" s="41"/>
      <c r="E351" s="42"/>
      <c r="F351" s="43"/>
      <c r="G351" s="43"/>
      <c r="H351" s="44"/>
    </row>
    <row r="352" spans="1:8" ht="23.25">
      <c r="A352" s="38"/>
      <c r="B352" s="39"/>
      <c r="C352" s="40"/>
      <c r="D352" s="41"/>
      <c r="E352" s="42"/>
      <c r="F352" s="43"/>
      <c r="G352" s="43"/>
      <c r="H352" s="44"/>
    </row>
    <row r="353" spans="1:8" ht="23.25">
      <c r="A353" s="38"/>
      <c r="B353" s="39"/>
      <c r="C353" s="40"/>
      <c r="D353" s="41"/>
      <c r="E353" s="42"/>
      <c r="F353" s="43"/>
      <c r="G353" s="43"/>
      <c r="H353" s="44"/>
    </row>
    <row r="354" spans="1:8" ht="23.25">
      <c r="A354" s="38"/>
      <c r="B354" s="39"/>
      <c r="C354" s="40"/>
      <c r="D354" s="41"/>
      <c r="E354" s="42"/>
      <c r="F354" s="43"/>
      <c r="G354" s="43"/>
      <c r="H354" s="44"/>
    </row>
    <row r="355" spans="1:8" ht="23.25">
      <c r="A355" s="38"/>
      <c r="B355" s="39"/>
      <c r="C355" s="40"/>
      <c r="D355" s="41"/>
      <c r="E355" s="42"/>
      <c r="F355" s="43"/>
      <c r="G355" s="43"/>
      <c r="H355" s="44"/>
    </row>
    <row r="356" spans="1:8" ht="23.25">
      <c r="A356" s="38"/>
      <c r="B356" s="39"/>
      <c r="C356" s="40"/>
      <c r="D356" s="41"/>
      <c r="E356" s="42"/>
      <c r="F356" s="43"/>
      <c r="G356" s="43"/>
      <c r="H356" s="44"/>
    </row>
    <row r="357" spans="1:8" ht="23.25">
      <c r="A357" s="38"/>
      <c r="B357" s="39"/>
      <c r="C357" s="40"/>
      <c r="D357" s="41"/>
      <c r="E357" s="42"/>
      <c r="F357" s="43"/>
      <c r="G357" s="43"/>
      <c r="H357" s="44"/>
    </row>
    <row r="358" spans="1:8" ht="23.25">
      <c r="A358" s="38"/>
      <c r="B358" s="39"/>
      <c r="C358" s="40"/>
      <c r="D358" s="41"/>
      <c r="E358" s="42"/>
      <c r="F358" s="43"/>
      <c r="G358" s="43"/>
      <c r="H358" s="44"/>
    </row>
    <row r="359" spans="1:8" ht="23.25">
      <c r="A359" s="38"/>
      <c r="B359" s="39"/>
      <c r="C359" s="40"/>
      <c r="D359" s="41"/>
      <c r="E359" s="42"/>
      <c r="F359" s="43"/>
      <c r="G359" s="43"/>
      <c r="H359" s="44"/>
    </row>
    <row r="360" spans="1:8" ht="23.25">
      <c r="A360" s="38"/>
      <c r="B360" s="39"/>
      <c r="C360" s="40"/>
      <c r="D360" s="41"/>
      <c r="E360" s="42"/>
      <c r="F360" s="43"/>
      <c r="G360" s="43"/>
      <c r="H360" s="44"/>
    </row>
    <row r="361" spans="1:8" ht="23.25">
      <c r="A361" s="38"/>
      <c r="B361" s="39"/>
      <c r="C361" s="40"/>
      <c r="D361" s="41"/>
      <c r="E361" s="42"/>
      <c r="F361" s="43"/>
      <c r="G361" s="43"/>
      <c r="H361" s="44"/>
    </row>
    <row r="362" spans="1:8" ht="23.25">
      <c r="A362" s="38"/>
      <c r="B362" s="39"/>
      <c r="C362" s="40"/>
      <c r="D362" s="41"/>
      <c r="E362" s="42"/>
      <c r="F362" s="43"/>
      <c r="G362" s="43"/>
      <c r="H362" s="44"/>
    </row>
    <row r="363" spans="1:8" ht="23.25">
      <c r="A363" s="38"/>
      <c r="B363" s="39"/>
      <c r="C363" s="40"/>
      <c r="D363" s="41"/>
      <c r="E363" s="42"/>
      <c r="F363" s="43"/>
      <c r="G363" s="43"/>
      <c r="H363" s="44"/>
    </row>
    <row r="364" spans="1:8" ht="23.25">
      <c r="A364" s="38"/>
      <c r="B364" s="39"/>
      <c r="C364" s="40"/>
      <c r="D364" s="41"/>
      <c r="E364" s="42"/>
      <c r="F364" s="43"/>
      <c r="G364" s="43"/>
      <c r="H364" s="44"/>
    </row>
    <row r="365" spans="1:8" ht="23.25">
      <c r="A365" s="38"/>
      <c r="B365" s="39"/>
      <c r="C365" s="40"/>
      <c r="D365" s="41"/>
      <c r="E365" s="42"/>
      <c r="F365" s="43"/>
      <c r="G365" s="43"/>
      <c r="H365" s="44"/>
    </row>
    <row r="366" spans="1:8" ht="23.25">
      <c r="A366" s="38"/>
      <c r="B366" s="39"/>
      <c r="C366" s="40"/>
      <c r="D366" s="41"/>
      <c r="E366" s="42"/>
      <c r="F366" s="43"/>
      <c r="G366" s="43"/>
      <c r="H366" s="44"/>
    </row>
    <row r="367" spans="1:8" ht="23.25">
      <c r="A367" s="38"/>
      <c r="B367" s="39"/>
      <c r="C367" s="40"/>
      <c r="D367" s="41"/>
      <c r="E367" s="42"/>
      <c r="F367" s="43"/>
      <c r="G367" s="43"/>
      <c r="H367" s="44"/>
    </row>
    <row r="368" spans="1:8" ht="23.25">
      <c r="A368" s="38"/>
      <c r="B368" s="39"/>
      <c r="C368" s="40"/>
      <c r="D368" s="41"/>
      <c r="E368" s="42"/>
      <c r="F368" s="43"/>
      <c r="G368" s="43"/>
      <c r="H368" s="44"/>
    </row>
    <row r="369" spans="1:8" ht="23.25">
      <c r="A369" s="38"/>
      <c r="B369" s="39"/>
      <c r="C369" s="40"/>
      <c r="D369" s="41"/>
      <c r="E369" s="42"/>
      <c r="F369" s="43"/>
      <c r="G369" s="43"/>
      <c r="H369" s="44"/>
    </row>
    <row r="370" spans="1:8" ht="23.25">
      <c r="A370" s="38"/>
      <c r="B370" s="39"/>
      <c r="C370" s="40"/>
      <c r="D370" s="41"/>
      <c r="E370" s="42"/>
      <c r="F370" s="43"/>
      <c r="G370" s="43"/>
      <c r="H370" s="44"/>
    </row>
    <row r="371" spans="1:8" ht="23.25">
      <c r="A371" s="38"/>
      <c r="B371" s="39"/>
      <c r="C371" s="40"/>
      <c r="D371" s="41"/>
      <c r="E371" s="42"/>
      <c r="F371" s="43"/>
      <c r="G371" s="43"/>
      <c r="H371" s="44"/>
    </row>
    <row r="372" spans="1:8" ht="23.25">
      <c r="A372" s="38"/>
      <c r="B372" s="39"/>
      <c r="C372" s="40"/>
      <c r="D372" s="41"/>
      <c r="E372" s="42"/>
      <c r="F372" s="43"/>
      <c r="G372" s="43"/>
      <c r="H372" s="44"/>
    </row>
    <row r="373" spans="1:8" ht="23.25">
      <c r="A373" s="38"/>
      <c r="B373" s="39"/>
      <c r="C373" s="40"/>
      <c r="D373" s="41"/>
      <c r="E373" s="42"/>
      <c r="F373" s="43"/>
      <c r="G373" s="43"/>
      <c r="H373" s="44"/>
    </row>
    <row r="374" spans="1:8" ht="23.25">
      <c r="A374" s="38"/>
      <c r="B374" s="39"/>
      <c r="C374" s="40"/>
      <c r="D374" s="41"/>
      <c r="E374" s="42"/>
      <c r="F374" s="43"/>
      <c r="G374" s="43"/>
      <c r="H374" s="44"/>
    </row>
    <row r="375" spans="1:8" ht="23.25">
      <c r="A375" s="38"/>
      <c r="B375" s="39"/>
      <c r="C375" s="40"/>
      <c r="D375" s="41"/>
      <c r="E375" s="42"/>
      <c r="F375" s="43"/>
      <c r="G375" s="43"/>
      <c r="H375" s="44"/>
    </row>
    <row r="376" spans="1:8" ht="23.25">
      <c r="A376" s="38"/>
      <c r="B376" s="39"/>
      <c r="C376" s="40"/>
      <c r="D376" s="41"/>
      <c r="E376" s="42"/>
      <c r="F376" s="43"/>
      <c r="G376" s="43"/>
      <c r="H376" s="44"/>
    </row>
    <row r="377" spans="1:8" ht="23.25">
      <c r="A377" s="38"/>
      <c r="B377" s="39"/>
      <c r="C377" s="40"/>
      <c r="D377" s="41"/>
      <c r="E377" s="42"/>
      <c r="F377" s="43"/>
      <c r="G377" s="43"/>
      <c r="H377" s="44"/>
    </row>
    <row r="378" spans="1:8" ht="23.25">
      <c r="A378" s="38"/>
      <c r="B378" s="39"/>
      <c r="C378" s="40"/>
      <c r="D378" s="41"/>
      <c r="E378" s="42"/>
      <c r="F378" s="43"/>
      <c r="G378" s="43"/>
      <c r="H378" s="44"/>
    </row>
    <row r="379" spans="1:8" ht="23.25">
      <c r="A379" s="38"/>
      <c r="B379" s="39"/>
      <c r="C379" s="40"/>
      <c r="D379" s="41"/>
      <c r="E379" s="42"/>
      <c r="F379" s="43"/>
      <c r="G379" s="43"/>
      <c r="H379" s="44"/>
    </row>
    <row r="380" spans="1:8" ht="23.25">
      <c r="A380" s="38"/>
      <c r="B380" s="39"/>
      <c r="C380" s="40"/>
      <c r="D380" s="41"/>
      <c r="E380" s="42"/>
      <c r="F380" s="43"/>
      <c r="G380" s="43"/>
      <c r="H380" s="44"/>
    </row>
    <row r="381" spans="1:8" ht="23.25">
      <c r="A381" s="38"/>
      <c r="B381" s="39"/>
      <c r="C381" s="40"/>
      <c r="D381" s="41"/>
      <c r="E381" s="42"/>
      <c r="F381" s="43"/>
      <c r="G381" s="43"/>
      <c r="H381" s="44"/>
    </row>
    <row r="382" spans="1:8" ht="23.25">
      <c r="A382" s="38"/>
      <c r="B382" s="39"/>
      <c r="C382" s="40"/>
      <c r="D382" s="41"/>
      <c r="E382" s="42"/>
      <c r="F382" s="43"/>
      <c r="G382" s="43"/>
      <c r="H382" s="44"/>
    </row>
    <row r="383" spans="1:8" ht="23.25">
      <c r="A383" s="38"/>
      <c r="B383" s="39"/>
      <c r="C383" s="40"/>
      <c r="D383" s="41"/>
      <c r="E383" s="42"/>
      <c r="F383" s="43"/>
      <c r="G383" s="43"/>
      <c r="H383" s="44"/>
    </row>
    <row r="384" spans="1:8" ht="23.25">
      <c r="A384" s="38"/>
      <c r="B384" s="39"/>
      <c r="C384" s="40"/>
      <c r="D384" s="41"/>
      <c r="E384" s="42"/>
      <c r="F384" s="43"/>
      <c r="G384" s="43"/>
      <c r="H384" s="44"/>
    </row>
    <row r="385" spans="1:8" ht="23.25">
      <c r="A385" s="38"/>
      <c r="B385" s="39"/>
      <c r="C385" s="40"/>
      <c r="D385" s="41"/>
      <c r="E385" s="42"/>
      <c r="F385" s="43"/>
      <c r="G385" s="43"/>
      <c r="H385" s="44"/>
    </row>
    <row r="386" spans="1:8" ht="23.25">
      <c r="A386" s="38"/>
      <c r="B386" s="39"/>
      <c r="C386" s="40"/>
      <c r="D386" s="41"/>
      <c r="E386" s="42"/>
      <c r="F386" s="43"/>
      <c r="G386" s="43"/>
      <c r="H386" s="44"/>
    </row>
    <row r="387" spans="1:8" ht="23.25">
      <c r="A387" s="38"/>
      <c r="B387" s="39"/>
      <c r="C387" s="40"/>
      <c r="D387" s="41"/>
      <c r="E387" s="42"/>
      <c r="F387" s="43"/>
      <c r="G387" s="43"/>
      <c r="H387" s="44"/>
    </row>
    <row r="388" spans="1:8" ht="23.25">
      <c r="A388" s="38"/>
      <c r="B388" s="39"/>
      <c r="C388" s="40"/>
      <c r="D388" s="41"/>
      <c r="E388" s="42"/>
      <c r="F388" s="43"/>
      <c r="G388" s="43"/>
      <c r="H388" s="44"/>
    </row>
    <row r="389" spans="1:8" ht="23.25">
      <c r="A389" s="38"/>
      <c r="B389" s="39"/>
      <c r="C389" s="40"/>
      <c r="D389" s="41"/>
      <c r="E389" s="42"/>
      <c r="F389" s="43"/>
      <c r="G389" s="43"/>
      <c r="H389" s="44"/>
    </row>
    <row r="390" spans="1:8" ht="23.25">
      <c r="A390" s="38"/>
      <c r="B390" s="39"/>
      <c r="C390" s="40"/>
      <c r="D390" s="41"/>
      <c r="E390" s="42"/>
      <c r="F390" s="43"/>
      <c r="G390" s="43"/>
      <c r="H390" s="44"/>
    </row>
    <row r="391" spans="1:8" ht="23.25">
      <c r="A391" s="38"/>
      <c r="B391" s="39"/>
      <c r="C391" s="40"/>
      <c r="D391" s="41"/>
      <c r="E391" s="42"/>
      <c r="F391" s="43"/>
      <c r="G391" s="43"/>
      <c r="H391" s="44"/>
    </row>
    <row r="392" spans="1:8" ht="23.25">
      <c r="A392" s="38"/>
      <c r="B392" s="39"/>
      <c r="C392" s="40"/>
      <c r="D392" s="41"/>
      <c r="E392" s="42"/>
      <c r="F392" s="43"/>
      <c r="G392" s="43"/>
      <c r="H392" s="44"/>
    </row>
    <row r="393" spans="1:8" ht="23.25">
      <c r="A393" s="38"/>
      <c r="B393" s="39"/>
      <c r="C393" s="40"/>
      <c r="D393" s="41"/>
      <c r="E393" s="42"/>
      <c r="F393" s="43"/>
      <c r="G393" s="43"/>
      <c r="H393" s="44"/>
    </row>
    <row r="394" spans="1:8" ht="23.25">
      <c r="A394" s="38"/>
      <c r="B394" s="39"/>
      <c r="C394" s="40"/>
      <c r="D394" s="41"/>
      <c r="E394" s="42"/>
      <c r="F394" s="43"/>
      <c r="G394" s="43"/>
      <c r="H394" s="44"/>
    </row>
    <row r="395" spans="1:8" ht="23.25">
      <c r="A395" s="38"/>
      <c r="B395" s="39"/>
      <c r="C395" s="40"/>
      <c r="D395" s="41"/>
      <c r="E395" s="42"/>
      <c r="F395" s="43"/>
      <c r="G395" s="43"/>
      <c r="H395" s="44"/>
    </row>
    <row r="396" spans="1:8" ht="23.25">
      <c r="A396" s="38"/>
      <c r="B396" s="39"/>
      <c r="C396" s="40"/>
      <c r="D396" s="41"/>
      <c r="E396" s="42"/>
      <c r="F396" s="43"/>
      <c r="G396" s="43"/>
      <c r="H396" s="44"/>
    </row>
    <row r="397" spans="1:8" ht="23.25">
      <c r="A397" s="38"/>
      <c r="B397" s="39"/>
      <c r="C397" s="40"/>
      <c r="D397" s="41"/>
      <c r="E397" s="42"/>
      <c r="F397" s="43"/>
      <c r="G397" s="43"/>
      <c r="H397" s="44"/>
    </row>
    <row r="398" spans="1:8" ht="23.25">
      <c r="A398" s="38"/>
      <c r="B398" s="39"/>
      <c r="C398" s="40"/>
      <c r="D398" s="41"/>
      <c r="E398" s="42"/>
      <c r="F398" s="43"/>
      <c r="G398" s="43"/>
      <c r="H398" s="44"/>
    </row>
    <row r="399" spans="1:8" ht="23.25">
      <c r="A399" s="38"/>
      <c r="B399" s="39"/>
      <c r="C399" s="40"/>
      <c r="D399" s="41"/>
      <c r="E399" s="42"/>
      <c r="F399" s="43"/>
      <c r="G399" s="43"/>
      <c r="H399" s="44"/>
    </row>
    <row r="400" spans="1:8" ht="23.25">
      <c r="A400" s="38"/>
      <c r="B400" s="39"/>
      <c r="C400" s="40"/>
      <c r="D400" s="41"/>
      <c r="E400" s="42"/>
      <c r="F400" s="43"/>
      <c r="G400" s="43"/>
      <c r="H400" s="44"/>
    </row>
    <row r="401" spans="1:8" ht="23.25">
      <c r="A401" s="38"/>
      <c r="B401" s="39"/>
      <c r="C401" s="40"/>
      <c r="D401" s="41"/>
      <c r="E401" s="42"/>
      <c r="F401" s="43"/>
      <c r="G401" s="43"/>
      <c r="H401" s="44"/>
    </row>
    <row r="402" spans="1:8" ht="23.25">
      <c r="A402" s="38"/>
      <c r="B402" s="39"/>
      <c r="C402" s="40"/>
      <c r="D402" s="41"/>
      <c r="E402" s="42"/>
      <c r="F402" s="43"/>
      <c r="G402" s="43"/>
      <c r="H402" s="44"/>
    </row>
    <row r="403" spans="1:8" ht="23.25">
      <c r="A403" s="38"/>
      <c r="B403" s="39"/>
      <c r="C403" s="40"/>
      <c r="D403" s="41"/>
      <c r="E403" s="42"/>
      <c r="F403" s="43"/>
      <c r="G403" s="43"/>
      <c r="H403" s="44"/>
    </row>
    <row r="404" spans="1:8" ht="23.25">
      <c r="A404" s="38"/>
      <c r="B404" s="39"/>
      <c r="C404" s="40"/>
      <c r="D404" s="41"/>
      <c r="E404" s="42"/>
      <c r="F404" s="43"/>
      <c r="G404" s="43"/>
      <c r="H404" s="44"/>
    </row>
    <row r="405" spans="1:8" ht="23.25">
      <c r="A405" s="38"/>
      <c r="B405" s="39"/>
      <c r="C405" s="40"/>
      <c r="D405" s="41"/>
      <c r="E405" s="42"/>
      <c r="F405" s="43"/>
      <c r="G405" s="43"/>
      <c r="H405" s="44"/>
    </row>
    <row r="406" spans="1:8" ht="23.25">
      <c r="A406" s="38"/>
      <c r="B406" s="39"/>
      <c r="C406" s="40"/>
      <c r="D406" s="41"/>
      <c r="E406" s="42"/>
      <c r="F406" s="43"/>
      <c r="G406" s="43"/>
      <c r="H406" s="44"/>
    </row>
    <row r="407" spans="1:8" ht="23.25">
      <c r="A407" s="38"/>
      <c r="B407" s="39"/>
      <c r="C407" s="40"/>
      <c r="D407" s="41"/>
      <c r="E407" s="42"/>
      <c r="F407" s="43"/>
      <c r="G407" s="43"/>
      <c r="H407" s="44"/>
    </row>
    <row r="408" spans="1:8" ht="23.25">
      <c r="A408" s="38"/>
      <c r="B408" s="39"/>
      <c r="C408" s="40"/>
      <c r="D408" s="41"/>
      <c r="E408" s="42"/>
      <c r="F408" s="43"/>
      <c r="G408" s="43"/>
      <c r="H408" s="44"/>
    </row>
    <row r="409" spans="1:8" ht="23.25">
      <c r="A409" s="38"/>
      <c r="B409" s="39"/>
      <c r="C409" s="40"/>
      <c r="D409" s="41"/>
      <c r="E409" s="42"/>
      <c r="F409" s="43"/>
      <c r="G409" s="43"/>
      <c r="H409" s="44"/>
    </row>
    <row r="410" spans="1:8" ht="23.25">
      <c r="A410" s="38"/>
      <c r="B410" s="39"/>
      <c r="C410" s="40"/>
      <c r="D410" s="41"/>
      <c r="E410" s="42"/>
      <c r="F410" s="43"/>
      <c r="G410" s="43"/>
      <c r="H410" s="44"/>
    </row>
    <row r="411" spans="1:8" ht="23.25">
      <c r="A411" s="38"/>
      <c r="B411" s="39"/>
      <c r="C411" s="40"/>
      <c r="D411" s="41"/>
      <c r="E411" s="42"/>
      <c r="F411" s="43"/>
      <c r="G411" s="43"/>
      <c r="H411" s="44"/>
    </row>
    <row r="412" spans="1:8" ht="23.25">
      <c r="A412" s="38"/>
      <c r="B412" s="39"/>
      <c r="C412" s="40"/>
      <c r="D412" s="41"/>
      <c r="E412" s="42"/>
      <c r="F412" s="43"/>
      <c r="G412" s="43"/>
      <c r="H412" s="44"/>
    </row>
    <row r="413" spans="1:8" ht="23.25">
      <c r="A413" s="38"/>
      <c r="B413" s="39"/>
      <c r="C413" s="40"/>
      <c r="D413" s="41"/>
      <c r="E413" s="42"/>
      <c r="F413" s="43"/>
      <c r="G413" s="43"/>
      <c r="H413" s="44"/>
    </row>
    <row r="414" spans="1:8" ht="23.25">
      <c r="A414" s="38"/>
      <c r="B414" s="39"/>
      <c r="C414" s="40"/>
      <c r="D414" s="41"/>
      <c r="E414" s="42"/>
      <c r="F414" s="43"/>
      <c r="G414" s="43"/>
      <c r="H414" s="44"/>
    </row>
    <row r="415" spans="1:8" ht="23.25">
      <c r="A415" s="38"/>
      <c r="B415" s="39"/>
      <c r="C415" s="40"/>
      <c r="D415" s="41"/>
      <c r="E415" s="42"/>
      <c r="F415" s="43"/>
      <c r="G415" s="43"/>
      <c r="H415" s="44"/>
    </row>
    <row r="416" spans="1:8" ht="23.25">
      <c r="A416" s="38"/>
      <c r="B416" s="39"/>
      <c r="C416" s="40"/>
      <c r="D416" s="41"/>
      <c r="E416" s="42"/>
      <c r="F416" s="43"/>
      <c r="G416" s="43"/>
      <c r="H416" s="44"/>
    </row>
    <row r="417" spans="1:8" ht="23.25">
      <c r="A417" s="38"/>
      <c r="B417" s="39"/>
      <c r="C417" s="40"/>
      <c r="D417" s="41"/>
      <c r="E417" s="42"/>
      <c r="F417" s="43"/>
      <c r="G417" s="43"/>
      <c r="H417" s="44"/>
    </row>
    <row r="418" spans="1:8" ht="23.25">
      <c r="A418" s="38"/>
      <c r="B418" s="39"/>
      <c r="C418" s="40"/>
      <c r="D418" s="41"/>
      <c r="E418" s="42"/>
      <c r="F418" s="43"/>
      <c r="G418" s="43"/>
      <c r="H418" s="44"/>
    </row>
    <row r="419" spans="1:8" ht="23.25">
      <c r="A419" s="38"/>
      <c r="B419" s="39"/>
      <c r="C419" s="40"/>
      <c r="D419" s="41"/>
      <c r="E419" s="42"/>
      <c r="F419" s="43"/>
      <c r="G419" s="43"/>
      <c r="H419" s="44"/>
    </row>
    <row r="420" spans="1:8" ht="23.25">
      <c r="A420" s="38"/>
      <c r="B420" s="39"/>
      <c r="C420" s="40"/>
      <c r="D420" s="41"/>
      <c r="E420" s="42"/>
      <c r="F420" s="43"/>
      <c r="G420" s="43"/>
      <c r="H420" s="44"/>
    </row>
    <row r="421" spans="1:8" ht="23.25">
      <c r="A421" s="38"/>
      <c r="B421" s="39"/>
      <c r="C421" s="40"/>
      <c r="D421" s="41"/>
      <c r="E421" s="42"/>
      <c r="F421" s="43"/>
      <c r="G421" s="43"/>
      <c r="H421" s="44"/>
    </row>
    <row r="422" spans="1:8" ht="23.25">
      <c r="A422" s="38"/>
      <c r="B422" s="39"/>
      <c r="C422" s="40"/>
      <c r="D422" s="41"/>
      <c r="E422" s="42"/>
      <c r="F422" s="43"/>
      <c r="G422" s="43"/>
      <c r="H422" s="44"/>
    </row>
    <row r="423" spans="1:8" ht="23.25">
      <c r="A423" s="38"/>
      <c r="B423" s="39"/>
      <c r="C423" s="40"/>
      <c r="D423" s="41"/>
      <c r="E423" s="42"/>
      <c r="F423" s="43"/>
      <c r="G423" s="43"/>
      <c r="H423" s="44"/>
    </row>
    <row r="424" spans="1:8" ht="23.25">
      <c r="A424" s="38"/>
      <c r="B424" s="39"/>
      <c r="C424" s="40"/>
      <c r="D424" s="41"/>
      <c r="E424" s="42"/>
      <c r="F424" s="43"/>
      <c r="G424" s="43"/>
      <c r="H424" s="44"/>
    </row>
    <row r="425" spans="1:8" ht="23.25">
      <c r="A425" s="38"/>
      <c r="B425" s="39"/>
      <c r="C425" s="40"/>
      <c r="D425" s="41"/>
      <c r="E425" s="42"/>
      <c r="F425" s="43"/>
      <c r="G425" s="43"/>
      <c r="H425" s="44"/>
    </row>
    <row r="426" spans="1:8" ht="23.25">
      <c r="A426" s="38"/>
      <c r="B426" s="39"/>
      <c r="C426" s="40"/>
      <c r="D426" s="41"/>
      <c r="E426" s="42"/>
      <c r="F426" s="43"/>
      <c r="G426" s="43"/>
      <c r="H426" s="44"/>
    </row>
    <row r="427" spans="1:8" ht="23.25">
      <c r="A427" s="38"/>
      <c r="B427" s="39"/>
      <c r="C427" s="40"/>
      <c r="D427" s="41"/>
      <c r="E427" s="42"/>
      <c r="F427" s="43"/>
      <c r="G427" s="43"/>
      <c r="H427" s="44"/>
    </row>
    <row r="428" spans="1:8" ht="23.25">
      <c r="A428" s="38"/>
      <c r="B428" s="39"/>
      <c r="C428" s="40"/>
      <c r="D428" s="41"/>
      <c r="E428" s="42"/>
      <c r="F428" s="43"/>
      <c r="G428" s="43"/>
      <c r="H428" s="44"/>
    </row>
    <row r="429" spans="1:8" ht="23.25">
      <c r="A429" s="38"/>
      <c r="B429" s="39"/>
      <c r="C429" s="40"/>
      <c r="D429" s="41"/>
      <c r="E429" s="42"/>
      <c r="F429" s="43"/>
      <c r="G429" s="43"/>
      <c r="H429" s="44"/>
    </row>
    <row r="430" spans="1:8" ht="23.25">
      <c r="A430" s="38"/>
      <c r="B430" s="39"/>
      <c r="C430" s="40"/>
      <c r="D430" s="41"/>
      <c r="E430" s="42"/>
      <c r="F430" s="43"/>
      <c r="G430" s="43"/>
      <c r="H430" s="44"/>
    </row>
    <row r="431" spans="1:8" ht="23.25">
      <c r="A431" s="38"/>
      <c r="B431" s="39"/>
      <c r="C431" s="40"/>
      <c r="D431" s="41"/>
      <c r="E431" s="42"/>
      <c r="F431" s="43"/>
      <c r="G431" s="43"/>
      <c r="H431" s="44"/>
    </row>
    <row r="432" spans="1:8" ht="23.25">
      <c r="A432" s="38"/>
      <c r="B432" s="39"/>
      <c r="C432" s="40"/>
      <c r="D432" s="41"/>
      <c r="E432" s="42"/>
      <c r="F432" s="43"/>
      <c r="G432" s="43"/>
      <c r="H432" s="44"/>
    </row>
    <row r="433" spans="1:8" ht="23.25">
      <c r="A433" s="38"/>
      <c r="B433" s="39"/>
      <c r="C433" s="40"/>
      <c r="D433" s="41"/>
      <c r="E433" s="42"/>
      <c r="F433" s="43"/>
      <c r="G433" s="43"/>
      <c r="H433" s="44"/>
    </row>
    <row r="434" spans="1:8" ht="23.25">
      <c r="A434" s="38"/>
      <c r="B434" s="39"/>
      <c r="C434" s="40"/>
      <c r="D434" s="41"/>
      <c r="E434" s="42"/>
      <c r="F434" s="43"/>
      <c r="G434" s="43"/>
      <c r="H434" s="44"/>
    </row>
    <row r="435" spans="1:8" ht="23.25">
      <c r="A435" s="38"/>
      <c r="B435" s="39"/>
      <c r="C435" s="40"/>
      <c r="D435" s="41"/>
      <c r="E435" s="42"/>
      <c r="F435" s="43"/>
      <c r="G435" s="43"/>
      <c r="H435" s="44"/>
    </row>
    <row r="436" spans="1:8" ht="23.25">
      <c r="A436" s="38"/>
      <c r="B436" s="39"/>
      <c r="C436" s="40"/>
      <c r="D436" s="41"/>
      <c r="E436" s="42"/>
      <c r="F436" s="43"/>
      <c r="G436" s="43"/>
      <c r="H436" s="44"/>
    </row>
    <row r="437" spans="1:8" ht="23.25">
      <c r="A437" s="38"/>
      <c r="B437" s="39"/>
      <c r="C437" s="40"/>
      <c r="D437" s="41"/>
      <c r="E437" s="42"/>
      <c r="F437" s="43"/>
      <c r="G437" s="43"/>
      <c r="H437" s="44"/>
    </row>
    <row r="438" spans="1:8" ht="23.25">
      <c r="A438" s="38"/>
      <c r="B438" s="39"/>
      <c r="C438" s="40"/>
      <c r="D438" s="41"/>
      <c r="E438" s="42"/>
      <c r="F438" s="43"/>
      <c r="G438" s="43"/>
      <c r="H438" s="44"/>
    </row>
    <row r="439" spans="1:8" ht="23.25">
      <c r="A439" s="38"/>
      <c r="B439" s="39"/>
      <c r="C439" s="40"/>
      <c r="D439" s="41"/>
      <c r="E439" s="42"/>
      <c r="F439" s="43"/>
      <c r="G439" s="43"/>
      <c r="H439" s="44"/>
    </row>
    <row r="440" spans="1:8" ht="23.25">
      <c r="A440" s="38"/>
      <c r="B440" s="39"/>
      <c r="C440" s="40"/>
      <c r="D440" s="41"/>
      <c r="E440" s="42"/>
      <c r="F440" s="43"/>
      <c r="G440" s="43"/>
      <c r="H440" s="44"/>
    </row>
    <row r="441" spans="1:8" ht="23.25">
      <c r="A441" s="38"/>
      <c r="B441" s="39"/>
      <c r="C441" s="40"/>
      <c r="D441" s="41"/>
      <c r="E441" s="42"/>
      <c r="F441" s="43"/>
      <c r="G441" s="43"/>
      <c r="H441" s="44"/>
    </row>
    <row r="442" spans="1:8" ht="23.25">
      <c r="A442" s="38"/>
      <c r="B442" s="39"/>
      <c r="C442" s="40"/>
      <c r="D442" s="41"/>
      <c r="E442" s="42"/>
      <c r="F442" s="43"/>
      <c r="G442" s="43"/>
      <c r="H442" s="44"/>
    </row>
    <row r="443" spans="1:8" ht="23.25">
      <c r="A443" s="38"/>
      <c r="B443" s="39"/>
      <c r="C443" s="40"/>
      <c r="D443" s="41"/>
      <c r="E443" s="42"/>
      <c r="F443" s="43"/>
      <c r="G443" s="43"/>
      <c r="H443" s="44"/>
    </row>
    <row r="444" spans="1:8" ht="23.25">
      <c r="A444" s="38"/>
      <c r="B444" s="39"/>
      <c r="C444" s="40"/>
      <c r="D444" s="41"/>
      <c r="E444" s="42"/>
      <c r="F444" s="43"/>
      <c r="G444" s="43"/>
      <c r="H444" s="44"/>
    </row>
    <row r="445" spans="1:8" ht="23.25">
      <c r="A445" s="38"/>
      <c r="B445" s="39"/>
      <c r="C445" s="40"/>
      <c r="D445" s="41"/>
      <c r="E445" s="42"/>
      <c r="F445" s="43"/>
      <c r="G445" s="43"/>
      <c r="H445" s="44"/>
    </row>
    <row r="446" spans="1:8" ht="23.25">
      <c r="A446" s="38"/>
      <c r="B446" s="39"/>
      <c r="C446" s="40"/>
      <c r="D446" s="41"/>
      <c r="E446" s="42"/>
      <c r="F446" s="43"/>
      <c r="G446" s="43"/>
      <c r="H446" s="44"/>
    </row>
    <row r="447" spans="1:8" ht="23.25">
      <c r="A447" s="38"/>
      <c r="B447" s="39"/>
      <c r="C447" s="40"/>
      <c r="D447" s="41"/>
      <c r="E447" s="42"/>
      <c r="F447" s="43"/>
      <c r="G447" s="43"/>
      <c r="H447" s="44"/>
    </row>
    <row r="448" spans="1:8" ht="23.25">
      <c r="A448" s="38"/>
      <c r="B448" s="39"/>
      <c r="C448" s="40"/>
      <c r="D448" s="41"/>
      <c r="E448" s="42"/>
      <c r="F448" s="43"/>
      <c r="G448" s="43"/>
      <c r="H448" s="44"/>
    </row>
    <row r="449" spans="1:8" ht="23.25">
      <c r="A449" s="38"/>
      <c r="B449" s="39"/>
      <c r="C449" s="40"/>
      <c r="D449" s="41"/>
      <c r="E449" s="42"/>
      <c r="F449" s="43"/>
      <c r="G449" s="43"/>
      <c r="H449" s="44"/>
    </row>
    <row r="450" spans="1:8" ht="23.25">
      <c r="A450" s="38"/>
      <c r="B450" s="39"/>
      <c r="C450" s="40"/>
      <c r="D450" s="41"/>
      <c r="E450" s="42"/>
      <c r="F450" s="43"/>
      <c r="G450" s="43"/>
      <c r="H450" s="44"/>
    </row>
    <row r="451" spans="1:8" ht="23.25">
      <c r="A451" s="38"/>
      <c r="B451" s="39"/>
      <c r="C451" s="40"/>
      <c r="D451" s="41"/>
      <c r="E451" s="42"/>
      <c r="F451" s="43"/>
      <c r="G451" s="43"/>
      <c r="H451" s="44"/>
    </row>
    <row r="452" spans="1:8" ht="23.25">
      <c r="A452" s="38"/>
      <c r="B452" s="39"/>
      <c r="C452" s="40"/>
      <c r="D452" s="41"/>
      <c r="E452" s="42"/>
      <c r="F452" s="43"/>
      <c r="G452" s="43"/>
      <c r="H452" s="44"/>
    </row>
    <row r="453" spans="1:8" ht="23.25">
      <c r="A453" s="38"/>
      <c r="B453" s="39"/>
      <c r="C453" s="40"/>
      <c r="D453" s="41"/>
      <c r="E453" s="42"/>
      <c r="F453" s="43"/>
      <c r="G453" s="43"/>
      <c r="H453" s="44"/>
    </row>
    <row r="454" spans="1:8" ht="23.25">
      <c r="A454" s="38"/>
      <c r="B454" s="39"/>
      <c r="C454" s="40"/>
      <c r="D454" s="41"/>
      <c r="E454" s="42"/>
      <c r="F454" s="43"/>
      <c r="G454" s="43"/>
      <c r="H454" s="44"/>
    </row>
    <row r="455" spans="1:8" ht="23.25">
      <c r="A455" s="38"/>
      <c r="B455" s="39"/>
      <c r="C455" s="40"/>
      <c r="D455" s="41"/>
      <c r="E455" s="42"/>
      <c r="F455" s="43"/>
      <c r="G455" s="43"/>
      <c r="H455" s="44"/>
    </row>
    <row r="456" spans="1:8" ht="23.25">
      <c r="A456" s="38"/>
      <c r="B456" s="39"/>
      <c r="C456" s="40"/>
      <c r="D456" s="41"/>
      <c r="E456" s="42"/>
      <c r="F456" s="43"/>
      <c r="G456" s="43"/>
      <c r="H456" s="44"/>
    </row>
    <row r="457" spans="1:8" ht="23.25">
      <c r="A457" s="38"/>
      <c r="B457" s="39"/>
      <c r="C457" s="40"/>
      <c r="D457" s="41"/>
      <c r="E457" s="42"/>
      <c r="F457" s="43"/>
      <c r="G457" s="43"/>
      <c r="H457" s="44"/>
    </row>
    <row r="458" spans="1:8" ht="23.25">
      <c r="A458" s="38"/>
      <c r="B458" s="39"/>
      <c r="C458" s="40"/>
      <c r="D458" s="41"/>
      <c r="E458" s="42"/>
      <c r="F458" s="43"/>
      <c r="G458" s="43"/>
      <c r="H458" s="44"/>
    </row>
    <row r="459" spans="1:8" ht="23.25">
      <c r="A459" s="38"/>
      <c r="B459" s="39"/>
      <c r="C459" s="40"/>
      <c r="D459" s="41"/>
      <c r="E459" s="42"/>
      <c r="F459" s="43"/>
      <c r="G459" s="43"/>
      <c r="H459" s="44"/>
    </row>
    <row r="460" spans="1:8" ht="23.25">
      <c r="A460" s="38"/>
      <c r="B460" s="39"/>
      <c r="C460" s="40"/>
      <c r="D460" s="41"/>
      <c r="E460" s="42"/>
      <c r="F460" s="43"/>
      <c r="G460" s="43"/>
      <c r="H460" s="44"/>
    </row>
    <row r="461" spans="1:8" ht="23.25">
      <c r="A461" s="38"/>
      <c r="B461" s="39"/>
      <c r="C461" s="40"/>
      <c r="D461" s="41"/>
      <c r="E461" s="42"/>
      <c r="F461" s="43"/>
      <c r="G461" s="43"/>
      <c r="H461" s="44"/>
    </row>
    <row r="462" spans="1:8" ht="23.25">
      <c r="A462" s="38"/>
      <c r="B462" s="39"/>
      <c r="C462" s="40"/>
      <c r="D462" s="41"/>
      <c r="E462" s="42"/>
      <c r="F462" s="43"/>
      <c r="G462" s="43"/>
      <c r="H462" s="44"/>
    </row>
    <row r="463" spans="1:8" ht="23.25">
      <c r="A463" s="38"/>
      <c r="B463" s="39"/>
      <c r="C463" s="40"/>
      <c r="D463" s="41"/>
      <c r="E463" s="42"/>
      <c r="F463" s="43"/>
      <c r="G463" s="43"/>
      <c r="H463" s="44"/>
    </row>
    <row r="464" spans="1:8" ht="23.25">
      <c r="A464" s="38"/>
      <c r="B464" s="39"/>
      <c r="C464" s="40"/>
      <c r="D464" s="41"/>
      <c r="E464" s="42"/>
      <c r="F464" s="43"/>
      <c r="G464" s="43"/>
      <c r="H464" s="44"/>
    </row>
    <row r="465" spans="1:8" ht="23.25">
      <c r="A465" s="38"/>
      <c r="B465" s="39"/>
      <c r="C465" s="40"/>
      <c r="D465" s="41"/>
      <c r="E465" s="42"/>
      <c r="F465" s="43"/>
      <c r="G465" s="43"/>
      <c r="H465" s="44"/>
    </row>
    <row r="466" spans="1:8" ht="23.25">
      <c r="A466" s="38"/>
      <c r="B466" s="39"/>
      <c r="C466" s="40"/>
      <c r="D466" s="41"/>
      <c r="E466" s="42"/>
      <c r="F466" s="43"/>
      <c r="G466" s="43"/>
      <c r="H466" s="44"/>
    </row>
    <row r="467" spans="1:8" ht="23.25">
      <c r="A467" s="38"/>
      <c r="B467" s="39"/>
      <c r="C467" s="40"/>
      <c r="D467" s="41"/>
      <c r="E467" s="42"/>
      <c r="F467" s="43"/>
      <c r="G467" s="43"/>
      <c r="H467" s="44"/>
    </row>
    <row r="468" spans="1:8" ht="23.25">
      <c r="A468" s="38"/>
      <c r="B468" s="39"/>
      <c r="C468" s="40"/>
      <c r="D468" s="41"/>
      <c r="E468" s="42"/>
      <c r="F468" s="43"/>
      <c r="G468" s="43"/>
      <c r="H468" s="44"/>
    </row>
    <row r="469" spans="1:8" ht="23.25">
      <c r="A469" s="38"/>
      <c r="B469" s="39"/>
      <c r="C469" s="40"/>
      <c r="D469" s="41"/>
      <c r="E469" s="42"/>
      <c r="F469" s="43"/>
      <c r="G469" s="43"/>
      <c r="H469" s="44"/>
    </row>
    <row r="470" spans="1:8" ht="23.25">
      <c r="A470" s="38"/>
      <c r="B470" s="39"/>
      <c r="C470" s="40"/>
      <c r="D470" s="41"/>
      <c r="E470" s="42"/>
      <c r="F470" s="43"/>
      <c r="G470" s="43"/>
      <c r="H470" s="44"/>
    </row>
    <row r="471" spans="1:8" ht="23.25">
      <c r="A471" s="38"/>
      <c r="B471" s="39"/>
      <c r="C471" s="40"/>
      <c r="D471" s="41"/>
      <c r="E471" s="42"/>
      <c r="F471" s="43"/>
      <c r="G471" s="43"/>
      <c r="H471" s="44"/>
    </row>
    <row r="472" spans="1:8" ht="23.25">
      <c r="A472" s="38"/>
      <c r="B472" s="39"/>
      <c r="C472" s="40"/>
      <c r="D472" s="41"/>
      <c r="E472" s="42"/>
      <c r="F472" s="43"/>
      <c r="G472" s="43"/>
      <c r="H472" s="44"/>
    </row>
    <row r="473" spans="1:8" ht="23.25">
      <c r="A473" s="38"/>
      <c r="B473" s="39"/>
      <c r="C473" s="40"/>
      <c r="D473" s="41"/>
      <c r="E473" s="42"/>
      <c r="F473" s="43"/>
      <c r="G473" s="43"/>
      <c r="H473" s="44"/>
    </row>
    <row r="474" spans="1:8" ht="23.25">
      <c r="A474" s="38"/>
      <c r="B474" s="39"/>
      <c r="C474" s="40"/>
      <c r="D474" s="41"/>
      <c r="E474" s="42"/>
      <c r="F474" s="43"/>
      <c r="G474" s="43"/>
      <c r="H474" s="44"/>
    </row>
    <row r="475" spans="1:8" ht="23.25">
      <c r="A475" s="38"/>
      <c r="B475" s="39"/>
      <c r="C475" s="40"/>
      <c r="D475" s="41"/>
      <c r="E475" s="42"/>
      <c r="F475" s="43"/>
      <c r="G475" s="43"/>
      <c r="H475" s="44"/>
    </row>
    <row r="476" spans="1:8" ht="23.25">
      <c r="A476" s="38"/>
      <c r="B476" s="39"/>
      <c r="C476" s="40"/>
      <c r="D476" s="41"/>
      <c r="E476" s="42"/>
      <c r="F476" s="43"/>
      <c r="G476" s="43"/>
      <c r="H476" s="44"/>
    </row>
    <row r="477" spans="1:8" ht="23.25">
      <c r="A477" s="38"/>
      <c r="B477" s="39"/>
      <c r="C477" s="40"/>
      <c r="D477" s="41"/>
      <c r="E477" s="42"/>
      <c r="F477" s="43"/>
      <c r="G477" s="43"/>
      <c r="H477" s="44"/>
    </row>
    <row r="478" spans="1:8" ht="23.25">
      <c r="A478" s="38"/>
      <c r="B478" s="39"/>
      <c r="C478" s="40"/>
      <c r="D478" s="41"/>
      <c r="E478" s="42"/>
      <c r="F478" s="43"/>
      <c r="G478" s="43"/>
      <c r="H478" s="44"/>
    </row>
    <row r="479" spans="1:8" ht="23.25">
      <c r="A479" s="38"/>
      <c r="B479" s="39"/>
      <c r="C479" s="40"/>
      <c r="D479" s="41"/>
      <c r="E479" s="42"/>
      <c r="F479" s="43"/>
      <c r="G479" s="43"/>
      <c r="H479" s="44"/>
    </row>
    <row r="480" spans="1:8" ht="23.25">
      <c r="A480" s="38"/>
      <c r="B480" s="39"/>
      <c r="C480" s="40"/>
      <c r="D480" s="41"/>
      <c r="E480" s="42"/>
      <c r="F480" s="43"/>
      <c r="G480" s="43"/>
      <c r="H480" s="44"/>
    </row>
    <row r="481" spans="1:8" ht="23.25">
      <c r="A481" s="38"/>
      <c r="B481" s="39"/>
      <c r="C481" s="40"/>
      <c r="D481" s="41"/>
      <c r="E481" s="42"/>
      <c r="F481" s="43"/>
      <c r="G481" s="43"/>
      <c r="H481" s="44"/>
    </row>
    <row r="482" spans="1:8" ht="23.25">
      <c r="A482" s="38"/>
      <c r="B482" s="39"/>
      <c r="C482" s="40"/>
      <c r="D482" s="41"/>
      <c r="E482" s="42"/>
      <c r="F482" s="43"/>
      <c r="G482" s="43"/>
      <c r="H482" s="44"/>
    </row>
    <row r="483" spans="1:8" ht="23.25">
      <c r="A483" s="38"/>
      <c r="B483" s="39"/>
      <c r="C483" s="40"/>
      <c r="D483" s="41"/>
      <c r="E483" s="42"/>
      <c r="F483" s="43"/>
      <c r="G483" s="43"/>
      <c r="H483" s="44"/>
    </row>
    <row r="484" spans="1:8" ht="23.25">
      <c r="A484" s="38"/>
      <c r="B484" s="39"/>
      <c r="C484" s="40"/>
      <c r="D484" s="41"/>
      <c r="E484" s="42"/>
      <c r="F484" s="43"/>
      <c r="G484" s="43"/>
      <c r="H484" s="44"/>
    </row>
    <row r="485" spans="1:8" ht="23.25">
      <c r="A485" s="38"/>
      <c r="B485" s="39"/>
      <c r="C485" s="40"/>
      <c r="D485" s="41"/>
      <c r="E485" s="42"/>
      <c r="F485" s="43"/>
      <c r="G485" s="43"/>
      <c r="H485" s="44"/>
    </row>
    <row r="486" spans="1:8" ht="23.25">
      <c r="A486" s="38"/>
      <c r="B486" s="39"/>
      <c r="C486" s="40"/>
      <c r="D486" s="41"/>
      <c r="E486" s="42"/>
      <c r="F486" s="43"/>
      <c r="G486" s="43"/>
      <c r="H486" s="44"/>
    </row>
    <row r="487" spans="1:8" ht="23.25">
      <c r="A487" s="38"/>
      <c r="B487" s="39"/>
      <c r="C487" s="40"/>
      <c r="D487" s="41"/>
      <c r="E487" s="42"/>
      <c r="F487" s="43"/>
      <c r="G487" s="43"/>
      <c r="H487" s="44"/>
    </row>
    <row r="488" spans="1:8" ht="23.25">
      <c r="A488" s="38"/>
      <c r="B488" s="39"/>
      <c r="C488" s="40"/>
      <c r="D488" s="41"/>
      <c r="E488" s="42"/>
      <c r="F488" s="43"/>
      <c r="G488" s="43"/>
      <c r="H488" s="44"/>
    </row>
    <row r="489" spans="1:8" ht="23.25">
      <c r="A489" s="38"/>
      <c r="B489" s="39"/>
      <c r="C489" s="40"/>
      <c r="D489" s="41"/>
      <c r="E489" s="42"/>
      <c r="F489" s="43"/>
      <c r="G489" s="43"/>
      <c r="H489" s="44"/>
    </row>
    <row r="490" spans="1:8" ht="23.25">
      <c r="A490" s="38"/>
      <c r="B490" s="39"/>
      <c r="C490" s="40"/>
      <c r="D490" s="41"/>
      <c r="E490" s="42"/>
      <c r="F490" s="43"/>
      <c r="G490" s="43"/>
      <c r="H490" s="44"/>
    </row>
    <row r="491" spans="1:8" ht="23.25">
      <c r="A491" s="38"/>
      <c r="B491" s="39"/>
      <c r="C491" s="40"/>
      <c r="D491" s="41"/>
      <c r="E491" s="42"/>
      <c r="F491" s="43"/>
      <c r="G491" s="43"/>
      <c r="H491" s="44"/>
    </row>
    <row r="492" spans="1:8" ht="23.25">
      <c r="A492" s="38"/>
      <c r="B492" s="39"/>
      <c r="C492" s="40"/>
      <c r="D492" s="41"/>
      <c r="E492" s="42"/>
      <c r="F492" s="43"/>
      <c r="G492" s="43"/>
      <c r="H492" s="44"/>
    </row>
    <row r="493" spans="1:8" ht="23.25">
      <c r="A493" s="38"/>
      <c r="B493" s="39"/>
      <c r="C493" s="40"/>
      <c r="D493" s="41"/>
      <c r="E493" s="42"/>
      <c r="F493" s="43"/>
      <c r="G493" s="43"/>
      <c r="H493" s="44"/>
    </row>
    <row r="494" spans="1:8" ht="23.25">
      <c r="A494" s="38"/>
      <c r="B494" s="39"/>
      <c r="C494" s="40"/>
      <c r="D494" s="41"/>
      <c r="E494" s="42"/>
      <c r="F494" s="43"/>
      <c r="G494" s="43"/>
      <c r="H494" s="44"/>
    </row>
    <row r="495" spans="1:8" ht="23.25">
      <c r="A495" s="38"/>
      <c r="B495" s="39"/>
      <c r="C495" s="40"/>
      <c r="D495" s="41"/>
      <c r="E495" s="42"/>
      <c r="F495" s="43"/>
      <c r="G495" s="43"/>
      <c r="H495" s="44"/>
    </row>
    <row r="496" spans="1:8" ht="23.25">
      <c r="A496" s="38"/>
      <c r="B496" s="39"/>
      <c r="C496" s="40"/>
      <c r="D496" s="41"/>
      <c r="E496" s="42"/>
      <c r="F496" s="43"/>
      <c r="G496" s="43"/>
      <c r="H496" s="44"/>
    </row>
    <row r="497" spans="1:8" ht="23.25">
      <c r="A497" s="38"/>
      <c r="B497" s="39"/>
      <c r="C497" s="40"/>
      <c r="D497" s="41"/>
      <c r="E497" s="42"/>
      <c r="F497" s="43"/>
      <c r="G497" s="43"/>
      <c r="H497" s="44"/>
    </row>
    <row r="498" spans="1:8" ht="23.25">
      <c r="A498" s="38"/>
      <c r="B498" s="39"/>
      <c r="C498" s="40"/>
      <c r="D498" s="41"/>
      <c r="E498" s="42"/>
      <c r="F498" s="43"/>
      <c r="G498" s="43"/>
      <c r="H498" s="44"/>
    </row>
    <row r="499" spans="1:8" ht="23.25">
      <c r="A499" s="38"/>
      <c r="B499" s="39"/>
      <c r="C499" s="40"/>
      <c r="D499" s="41"/>
      <c r="E499" s="42"/>
      <c r="F499" s="43"/>
      <c r="G499" s="43"/>
      <c r="H499" s="44"/>
    </row>
    <row r="500" spans="1:8" ht="23.25">
      <c r="A500" s="38"/>
      <c r="B500" s="39"/>
      <c r="C500" s="40"/>
      <c r="D500" s="41"/>
      <c r="E500" s="42"/>
      <c r="F500" s="43"/>
      <c r="G500" s="43"/>
      <c r="H500" s="44"/>
    </row>
    <row r="501" spans="1:8" ht="23.25">
      <c r="A501" s="38"/>
      <c r="B501" s="39"/>
      <c r="C501" s="40"/>
      <c r="D501" s="41"/>
      <c r="E501" s="42"/>
      <c r="F501" s="43"/>
      <c r="G501" s="43"/>
      <c r="H501" s="44"/>
    </row>
    <row r="502" spans="1:8" ht="23.25">
      <c r="A502" s="38"/>
      <c r="B502" s="39"/>
      <c r="C502" s="40"/>
      <c r="D502" s="41"/>
      <c r="E502" s="42"/>
      <c r="F502" s="43"/>
      <c r="G502" s="43"/>
      <c r="H502" s="44"/>
    </row>
    <row r="503" spans="1:8" ht="23.25">
      <c r="A503" s="38"/>
      <c r="B503" s="39"/>
      <c r="C503" s="40"/>
      <c r="D503" s="41"/>
      <c r="E503" s="42"/>
      <c r="F503" s="43"/>
      <c r="G503" s="43"/>
      <c r="H503" s="44"/>
    </row>
    <row r="504" spans="1:8" ht="23.25">
      <c r="A504" s="38"/>
      <c r="B504" s="39"/>
      <c r="C504" s="40"/>
      <c r="D504" s="41"/>
      <c r="E504" s="42"/>
      <c r="F504" s="43"/>
      <c r="G504" s="43"/>
      <c r="H504" s="44"/>
    </row>
    <row r="505" spans="1:8" ht="23.25">
      <c r="A505" s="38"/>
      <c r="B505" s="39"/>
      <c r="C505" s="40"/>
      <c r="D505" s="41"/>
      <c r="E505" s="42"/>
      <c r="F505" s="43"/>
      <c r="G505" s="43"/>
      <c r="H505" s="44"/>
    </row>
    <row r="506" spans="1:8" ht="23.25">
      <c r="A506" s="38"/>
      <c r="B506" s="39"/>
      <c r="C506" s="40"/>
      <c r="D506" s="41"/>
      <c r="E506" s="42"/>
      <c r="F506" s="43"/>
      <c r="G506" s="43"/>
      <c r="H506" s="44"/>
    </row>
    <row r="507" spans="1:8" ht="23.25">
      <c r="A507" s="38"/>
      <c r="B507" s="39"/>
      <c r="C507" s="40"/>
      <c r="D507" s="41"/>
      <c r="E507" s="42"/>
      <c r="F507" s="43"/>
      <c r="G507" s="43"/>
      <c r="H507" s="44"/>
    </row>
    <row r="508" spans="1:8" ht="23.25">
      <c r="A508" s="38"/>
      <c r="B508" s="39"/>
      <c r="C508" s="40"/>
      <c r="D508" s="41"/>
      <c r="E508" s="42"/>
      <c r="F508" s="43"/>
      <c r="G508" s="43"/>
      <c r="H508" s="44"/>
    </row>
    <row r="509" spans="1:8" ht="23.25">
      <c r="A509" s="38"/>
      <c r="B509" s="39"/>
      <c r="C509" s="40"/>
      <c r="D509" s="41"/>
      <c r="E509" s="42"/>
      <c r="F509" s="43"/>
      <c r="G509" s="43"/>
      <c r="H509" s="44"/>
    </row>
    <row r="510" spans="1:8" ht="23.25">
      <c r="A510" s="38"/>
      <c r="B510" s="39"/>
      <c r="C510" s="40"/>
      <c r="D510" s="41"/>
      <c r="E510" s="42"/>
      <c r="F510" s="43"/>
      <c r="G510" s="43"/>
      <c r="H510" s="44"/>
    </row>
    <row r="511" spans="1:8" ht="23.25">
      <c r="A511" s="38"/>
      <c r="B511" s="39"/>
      <c r="C511" s="40"/>
      <c r="D511" s="41"/>
      <c r="E511" s="42"/>
      <c r="F511" s="43"/>
      <c r="G511" s="43"/>
      <c r="H511" s="44"/>
    </row>
    <row r="512" spans="1:8" ht="23.25">
      <c r="A512" s="38"/>
      <c r="B512" s="39"/>
      <c r="C512" s="40"/>
      <c r="D512" s="41"/>
      <c r="E512" s="42"/>
      <c r="F512" s="43"/>
      <c r="G512" s="43"/>
      <c r="H512" s="44"/>
    </row>
    <row r="513" spans="1:8" ht="23.25">
      <c r="A513" s="38"/>
      <c r="B513" s="39"/>
      <c r="C513" s="40"/>
      <c r="D513" s="41"/>
      <c r="E513" s="42"/>
      <c r="F513" s="43"/>
      <c r="G513" s="43"/>
      <c r="H513" s="44"/>
    </row>
    <row r="514" spans="1:8" ht="23.25">
      <c r="A514" s="38"/>
      <c r="B514" s="39"/>
      <c r="C514" s="40"/>
      <c r="D514" s="41"/>
      <c r="E514" s="42"/>
      <c r="F514" s="43"/>
      <c r="G514" s="43"/>
      <c r="H514" s="44"/>
    </row>
    <row r="515" spans="1:8" ht="23.25">
      <c r="A515" s="38"/>
      <c r="B515" s="39"/>
      <c r="C515" s="40"/>
      <c r="D515" s="41"/>
      <c r="E515" s="42"/>
      <c r="F515" s="43"/>
      <c r="G515" s="43"/>
      <c r="H515" s="44"/>
    </row>
    <row r="516" spans="1:8" ht="23.25">
      <c r="A516" s="38"/>
      <c r="B516" s="39"/>
      <c r="C516" s="40"/>
      <c r="D516" s="41"/>
      <c r="E516" s="42"/>
      <c r="F516" s="43"/>
      <c r="G516" s="43"/>
      <c r="H516" s="44"/>
    </row>
    <row r="517" spans="1:8" ht="23.25">
      <c r="A517" s="38"/>
      <c r="B517" s="39"/>
      <c r="C517" s="40"/>
      <c r="D517" s="41"/>
      <c r="E517" s="42"/>
      <c r="F517" s="43"/>
      <c r="G517" s="43"/>
      <c r="H517" s="44"/>
    </row>
    <row r="518" spans="1:8" ht="23.25">
      <c r="A518" s="38"/>
      <c r="B518" s="39"/>
      <c r="C518" s="40"/>
      <c r="D518" s="41"/>
      <c r="E518" s="42"/>
      <c r="F518" s="43"/>
      <c r="G518" s="43"/>
      <c r="H518" s="44"/>
    </row>
    <row r="519" spans="1:8" ht="23.25">
      <c r="A519" s="38"/>
      <c r="B519" s="39"/>
      <c r="C519" s="40"/>
      <c r="D519" s="41"/>
      <c r="E519" s="42"/>
      <c r="F519" s="43"/>
      <c r="G519" s="43"/>
      <c r="H519" s="44"/>
    </row>
    <row r="520" spans="1:8" ht="23.25">
      <c r="A520" s="38"/>
      <c r="B520" s="39"/>
      <c r="C520" s="40"/>
      <c r="D520" s="41"/>
      <c r="E520" s="42"/>
      <c r="F520" s="43"/>
      <c r="G520" s="43"/>
      <c r="H520" s="44"/>
    </row>
    <row r="521" spans="1:8" ht="23.25">
      <c r="A521" s="38"/>
      <c r="B521" s="39"/>
      <c r="C521" s="40"/>
      <c r="D521" s="41"/>
      <c r="E521" s="42"/>
      <c r="F521" s="43"/>
      <c r="G521" s="43"/>
      <c r="H521" s="44"/>
    </row>
    <row r="522" spans="1:8" ht="23.25">
      <c r="A522" s="38"/>
      <c r="B522" s="39"/>
      <c r="C522" s="40"/>
      <c r="D522" s="41"/>
      <c r="E522" s="42"/>
      <c r="F522" s="43"/>
      <c r="G522" s="43"/>
      <c r="H522" s="44"/>
    </row>
    <row r="523" spans="1:8" ht="23.25">
      <c r="A523" s="38"/>
      <c r="B523" s="39"/>
      <c r="C523" s="40"/>
      <c r="D523" s="41"/>
      <c r="E523" s="42"/>
      <c r="F523" s="43"/>
      <c r="G523" s="43"/>
      <c r="H523" s="44"/>
    </row>
    <row r="524" spans="1:8" ht="23.25">
      <c r="A524" s="38"/>
      <c r="B524" s="39"/>
      <c r="C524" s="40"/>
      <c r="D524" s="41"/>
      <c r="E524" s="42"/>
      <c r="F524" s="43"/>
      <c r="G524" s="43"/>
      <c r="H524" s="44"/>
    </row>
    <row r="525" spans="1:8" ht="23.25">
      <c r="A525" s="38"/>
      <c r="B525" s="39"/>
      <c r="C525" s="40"/>
      <c r="D525" s="41"/>
      <c r="E525" s="42"/>
      <c r="F525" s="43"/>
      <c r="G525" s="43"/>
      <c r="H525" s="44"/>
    </row>
    <row r="526" spans="1:8" ht="23.25">
      <c r="A526" s="38"/>
      <c r="B526" s="39"/>
      <c r="C526" s="40"/>
      <c r="D526" s="41"/>
      <c r="E526" s="42"/>
      <c r="F526" s="43"/>
      <c r="G526" s="43"/>
      <c r="H526" s="44"/>
    </row>
    <row r="527" spans="1:8" ht="23.25">
      <c r="A527" s="38"/>
      <c r="B527" s="39"/>
      <c r="C527" s="40"/>
      <c r="D527" s="41"/>
      <c r="E527" s="42"/>
      <c r="F527" s="43"/>
      <c r="G527" s="43"/>
      <c r="H527" s="44"/>
    </row>
    <row r="528" spans="1:8" ht="23.25">
      <c r="A528" s="38"/>
      <c r="B528" s="39"/>
      <c r="C528" s="40"/>
      <c r="D528" s="41"/>
      <c r="E528" s="42"/>
      <c r="F528" s="43"/>
      <c r="G528" s="43"/>
      <c r="H528" s="44"/>
    </row>
    <row r="529" spans="1:8" ht="23.25">
      <c r="A529" s="38"/>
      <c r="B529" s="39"/>
      <c r="C529" s="40"/>
      <c r="D529" s="41"/>
      <c r="E529" s="42"/>
      <c r="F529" s="43"/>
      <c r="G529" s="43"/>
      <c r="H529" s="44"/>
    </row>
    <row r="530" spans="1:8" ht="23.25">
      <c r="A530" s="38"/>
      <c r="B530" s="39"/>
      <c r="C530" s="40"/>
      <c r="D530" s="41"/>
      <c r="E530" s="42"/>
      <c r="F530" s="43"/>
      <c r="G530" s="43"/>
      <c r="H530" s="44"/>
    </row>
    <row r="531" spans="1:8" ht="23.25">
      <c r="A531" s="38"/>
      <c r="B531" s="39"/>
      <c r="C531" s="40"/>
      <c r="D531" s="41"/>
      <c r="E531" s="42"/>
      <c r="F531" s="43"/>
      <c r="G531" s="43"/>
      <c r="H531" s="44"/>
    </row>
    <row r="532" spans="1:8" ht="23.25">
      <c r="A532" s="38"/>
      <c r="B532" s="39"/>
      <c r="C532" s="40"/>
      <c r="D532" s="41"/>
      <c r="E532" s="42"/>
      <c r="F532" s="43"/>
      <c r="G532" s="43"/>
      <c r="H532" s="44"/>
    </row>
    <row r="533" spans="1:8" ht="23.25">
      <c r="A533" s="38"/>
      <c r="B533" s="39"/>
      <c r="C533" s="40"/>
      <c r="D533" s="41"/>
      <c r="E533" s="42"/>
      <c r="F533" s="43"/>
      <c r="G533" s="43"/>
      <c r="H533" s="44"/>
    </row>
    <row r="534" spans="1:8" ht="23.25">
      <c r="A534" s="38"/>
      <c r="B534" s="39"/>
      <c r="C534" s="40"/>
      <c r="D534" s="41"/>
      <c r="E534" s="42"/>
      <c r="F534" s="43"/>
      <c r="G534" s="43"/>
      <c r="H534" s="44"/>
    </row>
    <row r="535" spans="1:8" ht="23.25">
      <c r="A535" s="38"/>
      <c r="B535" s="39"/>
      <c r="C535" s="40"/>
      <c r="D535" s="41"/>
      <c r="E535" s="42"/>
      <c r="F535" s="43"/>
      <c r="G535" s="43"/>
      <c r="H535" s="44"/>
    </row>
    <row r="536" spans="1:8" ht="23.25">
      <c r="A536" s="38"/>
      <c r="B536" s="39"/>
      <c r="C536" s="40"/>
      <c r="D536" s="41"/>
      <c r="E536" s="42"/>
      <c r="F536" s="43"/>
      <c r="G536" s="43"/>
      <c r="H536" s="44"/>
    </row>
    <row r="537" spans="1:8" ht="23.25">
      <c r="A537" s="38"/>
      <c r="B537" s="39"/>
      <c r="C537" s="40"/>
      <c r="D537" s="41"/>
      <c r="E537" s="42"/>
      <c r="F537" s="43"/>
      <c r="G537" s="43"/>
      <c r="H537" s="44"/>
    </row>
    <row r="538" spans="1:8" ht="23.25">
      <c r="A538" s="38"/>
      <c r="B538" s="39"/>
      <c r="C538" s="40"/>
      <c r="D538" s="41"/>
      <c r="E538" s="42"/>
      <c r="F538" s="43"/>
      <c r="G538" s="43"/>
      <c r="H538" s="44"/>
    </row>
    <row r="539" spans="1:8" ht="23.25">
      <c r="A539" s="38"/>
      <c r="B539" s="39"/>
      <c r="C539" s="40"/>
      <c r="D539" s="41"/>
      <c r="E539" s="42"/>
      <c r="F539" s="43"/>
      <c r="G539" s="43"/>
      <c r="H539" s="44"/>
    </row>
    <row r="540" spans="1:8" ht="23.25">
      <c r="A540" s="38"/>
      <c r="B540" s="39"/>
      <c r="C540" s="40"/>
      <c r="D540" s="41"/>
      <c r="E540" s="42"/>
      <c r="F540" s="43"/>
      <c r="G540" s="43"/>
      <c r="H540" s="44"/>
    </row>
    <row r="541" spans="1:8" ht="23.25">
      <c r="A541" s="38"/>
      <c r="B541" s="39"/>
      <c r="C541" s="40"/>
      <c r="D541" s="41"/>
      <c r="E541" s="42"/>
      <c r="F541" s="43"/>
      <c r="G541" s="43"/>
      <c r="H541" s="44"/>
    </row>
    <row r="542" spans="1:8" ht="23.25">
      <c r="A542" s="38"/>
      <c r="B542" s="39"/>
      <c r="C542" s="40"/>
      <c r="D542" s="41"/>
      <c r="E542" s="42"/>
      <c r="F542" s="43"/>
      <c r="G542" s="43"/>
      <c r="H542" s="44"/>
    </row>
    <row r="543" spans="1:8" ht="23.25">
      <c r="A543" s="38"/>
      <c r="B543" s="39"/>
      <c r="C543" s="40"/>
      <c r="D543" s="41"/>
      <c r="E543" s="42"/>
      <c r="F543" s="43"/>
      <c r="G543" s="43"/>
      <c r="H543" s="44"/>
    </row>
    <row r="544" spans="1:8" ht="23.25">
      <c r="A544" s="38"/>
      <c r="B544" s="39"/>
      <c r="C544" s="40"/>
      <c r="D544" s="41"/>
      <c r="E544" s="42"/>
      <c r="F544" s="43"/>
      <c r="G544" s="43"/>
      <c r="H544" s="44"/>
    </row>
    <row r="545" spans="1:8" ht="23.25">
      <c r="A545" s="38"/>
      <c r="B545" s="39"/>
      <c r="C545" s="40"/>
      <c r="D545" s="41"/>
      <c r="E545" s="42"/>
      <c r="F545" s="43"/>
      <c r="G545" s="43"/>
      <c r="H545" s="44"/>
    </row>
    <row r="546" spans="1:8" ht="23.25">
      <c r="A546" s="38"/>
      <c r="B546" s="39"/>
      <c r="C546" s="40"/>
      <c r="D546" s="41"/>
      <c r="E546" s="42"/>
      <c r="F546" s="43"/>
      <c r="G546" s="43"/>
      <c r="H546" s="44"/>
    </row>
    <row r="547" spans="1:8" ht="23.25">
      <c r="A547" s="38"/>
      <c r="B547" s="39"/>
      <c r="C547" s="40"/>
      <c r="D547" s="41"/>
      <c r="E547" s="42"/>
      <c r="F547" s="43"/>
      <c r="G547" s="43"/>
      <c r="H547" s="44"/>
    </row>
    <row r="548" spans="1:8" ht="23.25">
      <c r="A548" s="38"/>
      <c r="B548" s="39"/>
      <c r="C548" s="40"/>
      <c r="D548" s="41"/>
      <c r="E548" s="42"/>
      <c r="F548" s="43"/>
      <c r="G548" s="43"/>
      <c r="H548" s="44"/>
    </row>
    <row r="549" spans="1:8" ht="23.25">
      <c r="A549" s="38"/>
      <c r="B549" s="39"/>
      <c r="C549" s="40"/>
      <c r="D549" s="41"/>
      <c r="E549" s="42"/>
      <c r="F549" s="43"/>
      <c r="G549" s="43"/>
      <c r="H549" s="44"/>
    </row>
    <row r="550" spans="1:8" ht="23.25">
      <c r="A550" s="38"/>
      <c r="B550" s="39"/>
      <c r="C550" s="40"/>
      <c r="D550" s="41"/>
      <c r="E550" s="42"/>
      <c r="F550" s="43"/>
      <c r="G550" s="43"/>
      <c r="H550" s="44"/>
    </row>
    <row r="551" spans="1:8" ht="23.25">
      <c r="A551" s="38"/>
      <c r="B551" s="39"/>
      <c r="C551" s="40"/>
      <c r="D551" s="41"/>
      <c r="E551" s="42"/>
      <c r="F551" s="43"/>
      <c r="G551" s="43"/>
      <c r="H551" s="44"/>
    </row>
    <row r="552" spans="1:8" ht="23.25">
      <c r="A552" s="38"/>
      <c r="B552" s="39"/>
      <c r="C552" s="40"/>
      <c r="D552" s="41"/>
      <c r="E552" s="42"/>
      <c r="F552" s="43"/>
      <c r="G552" s="43"/>
      <c r="H552" s="44"/>
    </row>
    <row r="553" spans="1:8" ht="23.25">
      <c r="A553" s="38"/>
      <c r="B553" s="39"/>
      <c r="C553" s="40"/>
      <c r="D553" s="41"/>
      <c r="E553" s="42"/>
      <c r="F553" s="43"/>
      <c r="G553" s="43"/>
      <c r="H553" s="44"/>
    </row>
    <row r="554" spans="1:8" ht="23.25">
      <c r="A554" s="38"/>
      <c r="B554" s="39"/>
      <c r="C554" s="40"/>
      <c r="D554" s="41"/>
      <c r="E554" s="42"/>
      <c r="F554" s="43"/>
      <c r="G554" s="43"/>
      <c r="H554" s="44"/>
    </row>
    <row r="555" spans="1:8" ht="23.25">
      <c r="A555" s="38"/>
      <c r="B555" s="39"/>
      <c r="C555" s="40"/>
      <c r="D555" s="41"/>
      <c r="E555" s="42"/>
      <c r="F555" s="43"/>
      <c r="G555" s="43"/>
      <c r="H555" s="44"/>
    </row>
    <row r="556" spans="1:8" ht="23.25">
      <c r="A556" s="38"/>
      <c r="B556" s="39"/>
      <c r="C556" s="40"/>
      <c r="D556" s="41"/>
      <c r="E556" s="42"/>
      <c r="F556" s="43"/>
      <c r="G556" s="43"/>
      <c r="H556" s="44"/>
    </row>
    <row r="557" spans="1:8" ht="23.25">
      <c r="A557" s="38"/>
      <c r="B557" s="39"/>
      <c r="C557" s="40"/>
      <c r="D557" s="41"/>
      <c r="E557" s="42"/>
      <c r="F557" s="43"/>
      <c r="G557" s="43"/>
      <c r="H557" s="44"/>
    </row>
    <row r="558" spans="1:8" ht="23.25">
      <c r="A558" s="38"/>
      <c r="B558" s="39"/>
      <c r="C558" s="40"/>
      <c r="D558" s="41"/>
      <c r="E558" s="42"/>
      <c r="F558" s="43"/>
      <c r="G558" s="43"/>
      <c r="H558" s="44"/>
    </row>
    <row r="559" spans="1:8" ht="23.25">
      <c r="A559" s="38"/>
      <c r="B559" s="39"/>
      <c r="C559" s="40"/>
      <c r="D559" s="41"/>
      <c r="E559" s="42"/>
      <c r="F559" s="43"/>
      <c r="G559" s="43"/>
      <c r="H559" s="44"/>
    </row>
    <row r="560" spans="1:8" ht="23.25">
      <c r="A560" s="38"/>
      <c r="B560" s="39"/>
      <c r="C560" s="40"/>
      <c r="D560" s="41"/>
      <c r="E560" s="42"/>
      <c r="F560" s="43"/>
      <c r="G560" s="43"/>
      <c r="H560" s="44"/>
    </row>
    <row r="561" spans="1:8" ht="23.25">
      <c r="A561" s="38"/>
      <c r="B561" s="39"/>
      <c r="C561" s="40"/>
      <c r="D561" s="41"/>
      <c r="E561" s="42"/>
      <c r="F561" s="43"/>
      <c r="G561" s="43"/>
      <c r="H561" s="44"/>
    </row>
    <row r="562" spans="1:8" ht="23.25">
      <c r="A562" s="38"/>
      <c r="B562" s="39"/>
      <c r="C562" s="40"/>
      <c r="D562" s="41"/>
      <c r="E562" s="42"/>
      <c r="F562" s="43"/>
      <c r="G562" s="43"/>
      <c r="H562" s="44"/>
    </row>
    <row r="563" spans="1:8" ht="23.25">
      <c r="A563" s="38"/>
      <c r="B563" s="39"/>
      <c r="C563" s="40"/>
      <c r="D563" s="41"/>
      <c r="E563" s="42"/>
      <c r="F563" s="43"/>
      <c r="G563" s="43"/>
      <c r="H563" s="44"/>
    </row>
    <row r="564" spans="1:8" ht="23.25">
      <c r="A564" s="38"/>
      <c r="B564" s="39"/>
      <c r="C564" s="40"/>
      <c r="D564" s="41"/>
      <c r="E564" s="42"/>
      <c r="F564" s="43"/>
      <c r="G564" s="43"/>
      <c r="H564" s="44"/>
    </row>
    <row r="565" spans="1:8" ht="23.25">
      <c r="A565" s="38"/>
      <c r="B565" s="39"/>
      <c r="C565" s="40"/>
      <c r="D565" s="41"/>
      <c r="E565" s="42"/>
      <c r="F565" s="43"/>
      <c r="G565" s="43"/>
      <c r="H565" s="44"/>
    </row>
    <row r="566" spans="1:8" ht="23.25">
      <c r="A566" s="38"/>
      <c r="B566" s="39"/>
      <c r="C566" s="40"/>
      <c r="D566" s="41"/>
      <c r="E566" s="42"/>
      <c r="F566" s="43"/>
      <c r="G566" s="43"/>
      <c r="H566" s="44"/>
    </row>
    <row r="567" spans="1:8" ht="23.25">
      <c r="A567" s="38"/>
      <c r="B567" s="39"/>
      <c r="C567" s="40"/>
      <c r="D567" s="41"/>
      <c r="E567" s="42"/>
      <c r="F567" s="43"/>
      <c r="G567" s="43"/>
      <c r="H567" s="44"/>
    </row>
    <row r="568" spans="1:8" ht="23.25">
      <c r="A568" s="38"/>
      <c r="B568" s="39"/>
      <c r="C568" s="40"/>
      <c r="D568" s="41"/>
      <c r="E568" s="42"/>
      <c r="F568" s="43"/>
      <c r="G568" s="43"/>
      <c r="H568" s="44"/>
    </row>
    <row r="569" spans="1:8" ht="23.25">
      <c r="A569" s="38"/>
      <c r="B569" s="39"/>
      <c r="C569" s="40"/>
      <c r="D569" s="41"/>
      <c r="E569" s="42"/>
      <c r="F569" s="43"/>
      <c r="G569" s="43"/>
      <c r="H569" s="44"/>
    </row>
    <row r="570" spans="1:8" ht="23.25">
      <c r="A570" s="38"/>
      <c r="B570" s="39"/>
      <c r="C570" s="40"/>
      <c r="D570" s="41"/>
      <c r="E570" s="42"/>
      <c r="F570" s="43"/>
      <c r="G570" s="43"/>
      <c r="H570" s="44"/>
    </row>
    <row r="571" spans="1:8" ht="23.25">
      <c r="A571" s="38"/>
      <c r="B571" s="39"/>
      <c r="C571" s="40"/>
      <c r="D571" s="41"/>
      <c r="E571" s="42"/>
      <c r="F571" s="43"/>
      <c r="G571" s="43"/>
      <c r="H571" s="44"/>
    </row>
    <row r="572" spans="1:8" ht="23.25">
      <c r="A572" s="38"/>
      <c r="B572" s="39"/>
      <c r="C572" s="40"/>
      <c r="D572" s="41"/>
      <c r="E572" s="42"/>
      <c r="F572" s="43"/>
      <c r="G572" s="43"/>
      <c r="H572" s="44"/>
    </row>
    <row r="573" spans="1:8" ht="23.25">
      <c r="A573" s="38"/>
      <c r="B573" s="39"/>
      <c r="C573" s="40"/>
      <c r="D573" s="41"/>
      <c r="E573" s="42"/>
      <c r="F573" s="43"/>
      <c r="G573" s="43"/>
      <c r="H573" s="44"/>
    </row>
    <row r="574" spans="1:8" ht="23.25">
      <c r="A574" s="38"/>
      <c r="B574" s="39"/>
      <c r="C574" s="40"/>
      <c r="D574" s="41"/>
      <c r="E574" s="42"/>
      <c r="F574" s="43"/>
      <c r="G574" s="43"/>
      <c r="H574" s="44"/>
    </row>
    <row r="575" spans="1:8" ht="23.25">
      <c r="A575" s="38"/>
      <c r="B575" s="39"/>
      <c r="C575" s="40"/>
      <c r="D575" s="41"/>
      <c r="E575" s="42"/>
      <c r="F575" s="43"/>
      <c r="G575" s="43"/>
      <c r="H575" s="44"/>
    </row>
    <row r="576" spans="1:8" ht="23.25">
      <c r="A576" s="38"/>
      <c r="B576" s="39"/>
      <c r="C576" s="40"/>
      <c r="D576" s="41"/>
      <c r="E576" s="42"/>
      <c r="F576" s="43"/>
      <c r="G576" s="43"/>
      <c r="H576" s="44"/>
    </row>
    <row r="577" spans="1:8" ht="23.25">
      <c r="A577" s="38"/>
      <c r="B577" s="39"/>
      <c r="C577" s="40"/>
      <c r="D577" s="41"/>
      <c r="E577" s="42"/>
      <c r="F577" s="43"/>
      <c r="G577" s="43"/>
      <c r="H577" s="44"/>
    </row>
    <row r="578" spans="1:8" ht="23.25">
      <c r="A578" s="38"/>
      <c r="B578" s="39"/>
      <c r="C578" s="40"/>
      <c r="D578" s="41"/>
      <c r="E578" s="42"/>
      <c r="F578" s="43"/>
      <c r="G578" s="43"/>
      <c r="H578" s="44"/>
    </row>
    <row r="579" spans="1:8" ht="23.25">
      <c r="A579" s="38"/>
      <c r="B579" s="39"/>
      <c r="C579" s="40"/>
      <c r="D579" s="41"/>
      <c r="E579" s="42"/>
      <c r="F579" s="43"/>
      <c r="G579" s="43"/>
      <c r="H579" s="44"/>
    </row>
    <row r="580" spans="1:8" ht="23.25">
      <c r="A580" s="38"/>
      <c r="B580" s="39"/>
      <c r="C580" s="40"/>
      <c r="D580" s="41"/>
      <c r="E580" s="42"/>
      <c r="F580" s="43"/>
      <c r="G580" s="43"/>
      <c r="H580" s="44"/>
    </row>
    <row r="581" spans="1:8" ht="23.25">
      <c r="A581" s="38"/>
      <c r="B581" s="39"/>
      <c r="C581" s="40"/>
      <c r="D581" s="41"/>
      <c r="E581" s="42"/>
      <c r="F581" s="43"/>
      <c r="G581" s="43"/>
      <c r="H581" s="44"/>
    </row>
    <row r="582" spans="1:8" ht="23.25">
      <c r="A582" s="38"/>
      <c r="B582" s="39"/>
      <c r="C582" s="40"/>
      <c r="D582" s="41"/>
      <c r="E582" s="42"/>
      <c r="F582" s="43"/>
      <c r="G582" s="43"/>
      <c r="H582" s="44"/>
    </row>
    <row r="583" spans="1:8" ht="23.25">
      <c r="A583" s="38"/>
      <c r="B583" s="39"/>
      <c r="C583" s="40"/>
      <c r="D583" s="41"/>
      <c r="E583" s="42"/>
      <c r="F583" s="43"/>
      <c r="G583" s="43"/>
      <c r="H583" s="44"/>
    </row>
    <row r="584" spans="1:8" ht="23.25">
      <c r="A584" s="38"/>
      <c r="B584" s="39"/>
      <c r="C584" s="40"/>
      <c r="D584" s="41"/>
      <c r="E584" s="42"/>
      <c r="F584" s="43"/>
      <c r="G584" s="43"/>
      <c r="H584" s="44"/>
    </row>
    <row r="585" spans="1:8" ht="23.25">
      <c r="A585" s="38"/>
      <c r="B585" s="39"/>
      <c r="C585" s="40"/>
      <c r="D585" s="41"/>
      <c r="E585" s="42"/>
      <c r="F585" s="43"/>
      <c r="G585" s="43"/>
      <c r="H585" s="44"/>
    </row>
    <row r="586" spans="1:8" ht="23.25">
      <c r="A586" s="38"/>
      <c r="B586" s="39"/>
      <c r="C586" s="40"/>
      <c r="D586" s="41"/>
      <c r="E586" s="42"/>
      <c r="F586" s="43"/>
      <c r="G586" s="43"/>
      <c r="H586" s="44"/>
    </row>
    <row r="587" spans="1:8" ht="23.25">
      <c r="A587" s="38"/>
      <c r="B587" s="39"/>
      <c r="C587" s="40"/>
      <c r="D587" s="41"/>
      <c r="E587" s="42"/>
      <c r="F587" s="43"/>
      <c r="G587" s="43"/>
      <c r="H587" s="44"/>
    </row>
    <row r="588" spans="1:8" ht="23.25">
      <c r="A588" s="38"/>
      <c r="B588" s="39"/>
      <c r="C588" s="40"/>
      <c r="D588" s="41"/>
      <c r="E588" s="42"/>
      <c r="F588" s="43"/>
      <c r="G588" s="43"/>
      <c r="H588" s="44"/>
    </row>
    <row r="589" spans="1:8" ht="23.25">
      <c r="A589" s="38"/>
      <c r="B589" s="39"/>
      <c r="C589" s="40"/>
      <c r="D589" s="41"/>
      <c r="E589" s="42"/>
      <c r="F589" s="43"/>
      <c r="G589" s="43"/>
      <c r="H589" s="44"/>
    </row>
    <row r="590" spans="1:8" ht="23.25">
      <c r="A590" s="38"/>
      <c r="B590" s="39"/>
      <c r="C590" s="40"/>
      <c r="D590" s="41"/>
      <c r="E590" s="42"/>
      <c r="F590" s="43"/>
      <c r="G590" s="43"/>
      <c r="H590" s="44"/>
    </row>
    <row r="591" spans="1:8" ht="23.25">
      <c r="A591" s="38"/>
      <c r="B591" s="39"/>
      <c r="C591" s="40"/>
      <c r="D591" s="41"/>
      <c r="E591" s="42"/>
      <c r="F591" s="43"/>
      <c r="G591" s="43"/>
      <c r="H591" s="44"/>
    </row>
    <row r="592" spans="1:8" ht="23.25">
      <c r="A592" s="38"/>
      <c r="B592" s="39"/>
      <c r="C592" s="40"/>
      <c r="D592" s="41"/>
      <c r="E592" s="42"/>
      <c r="F592" s="43"/>
      <c r="G592" s="43"/>
      <c r="H592" s="44"/>
    </row>
    <row r="593" spans="1:8" ht="23.25">
      <c r="A593" s="38"/>
      <c r="B593" s="39"/>
      <c r="C593" s="40"/>
      <c r="D593" s="41"/>
      <c r="E593" s="42"/>
      <c r="F593" s="43"/>
      <c r="G593" s="43"/>
      <c r="H593" s="44"/>
    </row>
    <row r="594" spans="1:8" ht="23.25">
      <c r="A594" s="38"/>
      <c r="B594" s="39"/>
      <c r="C594" s="40"/>
      <c r="D594" s="41"/>
      <c r="E594" s="42"/>
      <c r="F594" s="43"/>
      <c r="G594" s="43"/>
      <c r="H594" s="44"/>
    </row>
    <row r="595" spans="1:8" ht="23.25">
      <c r="A595" s="38"/>
      <c r="B595" s="39"/>
      <c r="C595" s="40"/>
      <c r="D595" s="41"/>
      <c r="E595" s="42"/>
      <c r="F595" s="43"/>
      <c r="G595" s="43"/>
      <c r="H595" s="44"/>
    </row>
    <row r="596" spans="1:8" ht="23.25">
      <c r="A596" s="38"/>
      <c r="B596" s="39"/>
      <c r="C596" s="40"/>
      <c r="D596" s="41"/>
      <c r="E596" s="42"/>
      <c r="F596" s="43"/>
      <c r="G596" s="43"/>
      <c r="H596" s="44"/>
    </row>
    <row r="597" spans="1:8" ht="23.25">
      <c r="A597" s="38"/>
      <c r="B597" s="39"/>
      <c r="C597" s="40"/>
      <c r="D597" s="41"/>
      <c r="E597" s="42"/>
      <c r="F597" s="43"/>
      <c r="G597" s="43"/>
      <c r="H597" s="44"/>
    </row>
    <row r="598" spans="1:8" ht="23.25">
      <c r="A598" s="38"/>
      <c r="B598" s="39"/>
      <c r="C598" s="40"/>
      <c r="D598" s="41"/>
      <c r="E598" s="42"/>
      <c r="F598" s="43"/>
      <c r="G598" s="43"/>
      <c r="H598" s="44"/>
    </row>
    <row r="599" spans="1:8" ht="23.25">
      <c r="A599" s="38"/>
      <c r="B599" s="39"/>
      <c r="C599" s="40"/>
      <c r="D599" s="41"/>
      <c r="E599" s="42"/>
      <c r="F599" s="43"/>
      <c r="G599" s="43"/>
      <c r="H599" s="44"/>
    </row>
    <row r="600" spans="1:8" ht="23.25">
      <c r="A600" s="38"/>
      <c r="B600" s="39"/>
      <c r="C600" s="40"/>
      <c r="D600" s="41"/>
      <c r="E600" s="42"/>
      <c r="F600" s="43"/>
      <c r="G600" s="43"/>
      <c r="H600" s="44"/>
    </row>
    <row r="601" spans="1:8" ht="23.25">
      <c r="A601" s="38"/>
      <c r="B601" s="39"/>
      <c r="C601" s="40"/>
      <c r="D601" s="41"/>
      <c r="E601" s="42"/>
      <c r="F601" s="43"/>
      <c r="G601" s="43"/>
      <c r="H601" s="44"/>
    </row>
    <row r="602" spans="1:8" ht="23.25">
      <c r="A602" s="38"/>
      <c r="B602" s="39"/>
      <c r="C602" s="40"/>
      <c r="D602" s="41"/>
      <c r="E602" s="42"/>
      <c r="F602" s="43"/>
      <c r="G602" s="43"/>
      <c r="H602" s="44"/>
    </row>
    <row r="603" spans="1:8" ht="23.25">
      <c r="A603" s="38"/>
      <c r="B603" s="39"/>
      <c r="C603" s="40"/>
      <c r="D603" s="41"/>
      <c r="E603" s="42"/>
      <c r="F603" s="43"/>
      <c r="G603" s="43"/>
      <c r="H603" s="44"/>
    </row>
    <row r="604" spans="1:8" ht="23.25">
      <c r="A604" s="38"/>
      <c r="B604" s="39"/>
      <c r="C604" s="40"/>
      <c r="D604" s="41"/>
      <c r="E604" s="42"/>
      <c r="F604" s="43"/>
      <c r="G604" s="43"/>
      <c r="H604" s="44"/>
    </row>
    <row r="605" spans="1:8" ht="23.25">
      <c r="A605" s="38"/>
      <c r="B605" s="39"/>
      <c r="C605" s="40"/>
      <c r="D605" s="41"/>
      <c r="E605" s="42"/>
      <c r="F605" s="43"/>
      <c r="G605" s="43"/>
      <c r="H605" s="44"/>
    </row>
    <row r="606" spans="1:8" ht="23.25">
      <c r="A606" s="38"/>
      <c r="B606" s="39"/>
      <c r="C606" s="40"/>
      <c r="D606" s="41"/>
      <c r="E606" s="42"/>
      <c r="F606" s="43"/>
      <c r="G606" s="43"/>
      <c r="H606" s="44"/>
    </row>
    <row r="607" spans="1:8" ht="23.25">
      <c r="A607" s="38"/>
      <c r="B607" s="39"/>
      <c r="C607" s="40"/>
      <c r="D607" s="41"/>
      <c r="E607" s="42"/>
      <c r="F607" s="43"/>
      <c r="G607" s="43"/>
      <c r="H607" s="44"/>
    </row>
    <row r="608" spans="1:8" ht="23.25">
      <c r="A608" s="38"/>
      <c r="B608" s="39"/>
      <c r="C608" s="40"/>
      <c r="D608" s="41"/>
      <c r="E608" s="42"/>
      <c r="F608" s="43"/>
      <c r="G608" s="43"/>
      <c r="H608" s="44"/>
    </row>
    <row r="609" spans="1:8" ht="23.25">
      <c r="A609" s="38"/>
      <c r="B609" s="39"/>
      <c r="C609" s="40"/>
      <c r="D609" s="41"/>
      <c r="E609" s="42"/>
      <c r="F609" s="43"/>
      <c r="G609" s="43"/>
      <c r="H609" s="44"/>
    </row>
    <row r="610" spans="1:8" ht="23.25">
      <c r="A610" s="38"/>
      <c r="B610" s="39"/>
      <c r="C610" s="40"/>
      <c r="D610" s="41"/>
      <c r="E610" s="42"/>
      <c r="F610" s="43"/>
      <c r="G610" s="43"/>
      <c r="H610" s="44"/>
    </row>
    <row r="611" spans="1:8" ht="23.25">
      <c r="A611" s="38"/>
      <c r="B611" s="39"/>
      <c r="C611" s="40"/>
      <c r="D611" s="41"/>
      <c r="E611" s="42"/>
      <c r="F611" s="43"/>
      <c r="G611" s="43"/>
      <c r="H611" s="44"/>
    </row>
    <row r="612" spans="1:8" ht="23.25">
      <c r="A612" s="38"/>
      <c r="B612" s="39"/>
      <c r="C612" s="40"/>
      <c r="D612" s="41"/>
      <c r="E612" s="42"/>
      <c r="F612" s="43"/>
      <c r="G612" s="43"/>
      <c r="H612" s="44"/>
    </row>
    <row r="613" spans="1:8" ht="23.25">
      <c r="A613" s="38"/>
      <c r="B613" s="39"/>
      <c r="C613" s="40"/>
      <c r="D613" s="41"/>
      <c r="E613" s="42"/>
      <c r="F613" s="43"/>
      <c r="G613" s="43"/>
      <c r="H613" s="44"/>
    </row>
    <row r="614" spans="1:8" ht="23.25">
      <c r="A614" s="38"/>
      <c r="B614" s="39"/>
      <c r="C614" s="40"/>
      <c r="D614" s="41"/>
      <c r="E614" s="42"/>
      <c r="F614" s="43"/>
      <c r="G614" s="43"/>
      <c r="H614" s="44"/>
    </row>
    <row r="615" spans="1:8" ht="23.25">
      <c r="A615" s="38"/>
      <c r="B615" s="39"/>
      <c r="C615" s="40"/>
      <c r="D615" s="41"/>
      <c r="E615" s="42"/>
      <c r="F615" s="43"/>
      <c r="G615" s="43"/>
      <c r="H615" s="44"/>
    </row>
    <row r="616" spans="1:8" ht="23.25">
      <c r="A616" s="38"/>
      <c r="B616" s="39"/>
      <c r="C616" s="40"/>
      <c r="D616" s="41"/>
      <c r="E616" s="42"/>
      <c r="F616" s="43"/>
      <c r="G616" s="43"/>
      <c r="H616" s="44"/>
    </row>
    <row r="617" spans="1:8" ht="23.25">
      <c r="A617" s="38"/>
      <c r="B617" s="39"/>
      <c r="C617" s="40"/>
      <c r="D617" s="41"/>
      <c r="E617" s="42"/>
      <c r="F617" s="43"/>
      <c r="G617" s="43"/>
      <c r="H617" s="44"/>
    </row>
    <row r="618" spans="1:8" ht="23.25">
      <c r="A618" s="38"/>
      <c r="B618" s="39"/>
      <c r="C618" s="40"/>
      <c r="D618" s="41"/>
      <c r="E618" s="42"/>
      <c r="F618" s="43"/>
      <c r="G618" s="43"/>
      <c r="H618" s="44"/>
    </row>
    <row r="619" spans="1:8" ht="23.25">
      <c r="A619" s="38"/>
      <c r="B619" s="39"/>
      <c r="C619" s="40"/>
      <c r="D619" s="41"/>
      <c r="E619" s="42"/>
      <c r="F619" s="43"/>
      <c r="G619" s="43"/>
      <c r="H619" s="44"/>
    </row>
    <row r="620" spans="1:8" ht="23.25">
      <c r="A620" s="38"/>
      <c r="B620" s="39"/>
      <c r="C620" s="40"/>
      <c r="D620" s="41"/>
      <c r="E620" s="42"/>
      <c r="F620" s="43"/>
      <c r="G620" s="43"/>
      <c r="H620" s="44"/>
    </row>
    <row r="621" spans="1:8" ht="23.25">
      <c r="A621" s="38"/>
      <c r="B621" s="39"/>
      <c r="C621" s="40"/>
      <c r="D621" s="41"/>
      <c r="E621" s="42"/>
      <c r="F621" s="43"/>
      <c r="G621" s="43"/>
      <c r="H621" s="44"/>
    </row>
    <row r="622" spans="1:8" ht="23.25">
      <c r="A622" s="38"/>
      <c r="B622" s="39"/>
      <c r="C622" s="40"/>
      <c r="D622" s="41"/>
      <c r="E622" s="42"/>
      <c r="F622" s="43"/>
      <c r="G622" s="43"/>
      <c r="H622" s="44"/>
    </row>
    <row r="623" spans="1:8" ht="23.25">
      <c r="A623" s="38"/>
      <c r="B623" s="39"/>
      <c r="C623" s="40"/>
      <c r="D623" s="41"/>
      <c r="E623" s="42"/>
      <c r="F623" s="43"/>
      <c r="G623" s="43"/>
      <c r="H623" s="44"/>
    </row>
    <row r="624" spans="1:8" ht="23.25">
      <c r="A624" s="38"/>
      <c r="B624" s="39"/>
      <c r="C624" s="40"/>
      <c r="D624" s="41"/>
      <c r="E624" s="42"/>
      <c r="F624" s="43"/>
      <c r="G624" s="43"/>
      <c r="H624" s="44"/>
    </row>
    <row r="625" spans="1:8" ht="23.25">
      <c r="A625" s="38"/>
      <c r="B625" s="39"/>
      <c r="C625" s="40"/>
      <c r="D625" s="41"/>
      <c r="E625" s="42"/>
      <c r="F625" s="43"/>
      <c r="G625" s="43"/>
      <c r="H625" s="44"/>
    </row>
    <row r="626" spans="1:8" ht="23.25">
      <c r="A626" s="38"/>
      <c r="B626" s="39"/>
      <c r="C626" s="40"/>
      <c r="D626" s="41"/>
      <c r="E626" s="42"/>
      <c r="F626" s="43"/>
      <c r="G626" s="43"/>
      <c r="H626" s="44"/>
    </row>
    <row r="627" spans="1:8" ht="23.25">
      <c r="A627" s="38"/>
      <c r="B627" s="39"/>
      <c r="C627" s="40"/>
      <c r="D627" s="41"/>
      <c r="E627" s="42"/>
      <c r="F627" s="43"/>
      <c r="G627" s="43"/>
      <c r="H627" s="44"/>
    </row>
    <row r="628" spans="1:8" ht="23.25">
      <c r="A628" s="38"/>
      <c r="B628" s="39"/>
      <c r="C628" s="40"/>
      <c r="D628" s="41"/>
      <c r="E628" s="42"/>
      <c r="F628" s="43"/>
      <c r="G628" s="43"/>
      <c r="H628" s="44"/>
    </row>
    <row r="629" spans="1:8" ht="23.25">
      <c r="A629" s="38"/>
      <c r="B629" s="39"/>
      <c r="C629" s="40"/>
      <c r="D629" s="41"/>
      <c r="E629" s="42"/>
      <c r="F629" s="43"/>
      <c r="G629" s="43"/>
      <c r="H629" s="44"/>
    </row>
    <row r="630" spans="1:8" ht="23.25">
      <c r="A630" s="38"/>
      <c r="B630" s="39"/>
      <c r="C630" s="40"/>
      <c r="D630" s="41"/>
      <c r="E630" s="42"/>
      <c r="F630" s="43"/>
      <c r="G630" s="43"/>
      <c r="H630" s="44"/>
    </row>
    <row r="631" spans="1:8" ht="23.25">
      <c r="A631" s="38"/>
      <c r="B631" s="39"/>
      <c r="C631" s="40"/>
      <c r="D631" s="41"/>
      <c r="E631" s="42"/>
      <c r="F631" s="43"/>
      <c r="G631" s="43"/>
      <c r="H631" s="44"/>
    </row>
    <row r="632" spans="1:8" ht="23.25">
      <c r="A632" s="38"/>
      <c r="B632" s="39"/>
      <c r="C632" s="40"/>
      <c r="D632" s="41"/>
      <c r="E632" s="42"/>
      <c r="F632" s="43"/>
      <c r="G632" s="43"/>
      <c r="H632" s="44"/>
    </row>
    <row r="633" spans="1:8" ht="23.25">
      <c r="A633" s="38"/>
      <c r="B633" s="39"/>
      <c r="C633" s="40"/>
      <c r="D633" s="41"/>
      <c r="E633" s="42"/>
      <c r="F633" s="43"/>
      <c r="G633" s="43"/>
      <c r="H633" s="44"/>
    </row>
    <row r="634" spans="1:8" ht="23.25">
      <c r="A634" s="38"/>
      <c r="B634" s="39"/>
      <c r="C634" s="40"/>
      <c r="D634" s="41"/>
      <c r="E634" s="42"/>
      <c r="F634" s="43"/>
      <c r="G634" s="43"/>
      <c r="H634" s="44"/>
    </row>
    <row r="635" spans="1:8" ht="23.25">
      <c r="A635" s="38"/>
      <c r="B635" s="39"/>
      <c r="C635" s="40"/>
      <c r="D635" s="41"/>
      <c r="E635" s="42"/>
      <c r="F635" s="43"/>
      <c r="G635" s="43"/>
      <c r="H635" s="44"/>
    </row>
    <row r="636" spans="1:8" ht="23.25">
      <c r="A636" s="38"/>
      <c r="B636" s="39"/>
      <c r="C636" s="40"/>
      <c r="D636" s="41"/>
      <c r="E636" s="42"/>
      <c r="F636" s="43"/>
      <c r="G636" s="43"/>
      <c r="H636" s="44"/>
    </row>
    <row r="637" spans="1:8" ht="23.25">
      <c r="A637" s="38"/>
      <c r="B637" s="39"/>
      <c r="C637" s="40"/>
      <c r="D637" s="41"/>
      <c r="E637" s="42"/>
      <c r="F637" s="43"/>
      <c r="G637" s="43"/>
      <c r="H637" s="44"/>
    </row>
    <row r="638" spans="1:8" ht="23.25">
      <c r="A638" s="38"/>
      <c r="B638" s="39"/>
      <c r="C638" s="40"/>
      <c r="D638" s="41"/>
      <c r="E638" s="42"/>
      <c r="F638" s="43"/>
      <c r="G638" s="43"/>
      <c r="H638" s="44"/>
    </row>
    <row r="639" spans="1:8" ht="23.25">
      <c r="A639" s="38"/>
      <c r="B639" s="39"/>
      <c r="C639" s="40"/>
      <c r="D639" s="41"/>
      <c r="E639" s="42"/>
      <c r="F639" s="43"/>
      <c r="G639" s="43"/>
      <c r="H639" s="44"/>
    </row>
    <row r="640" spans="1:8" ht="23.25">
      <c r="A640" s="38"/>
      <c r="B640" s="39"/>
      <c r="C640" s="40"/>
      <c r="D640" s="41"/>
      <c r="E640" s="42"/>
      <c r="F640" s="43"/>
      <c r="G640" s="43"/>
      <c r="H640" s="44"/>
    </row>
    <row r="641" spans="1:8" ht="23.25">
      <c r="A641" s="38"/>
      <c r="B641" s="39"/>
      <c r="C641" s="40"/>
      <c r="D641" s="41"/>
      <c r="E641" s="42"/>
      <c r="F641" s="43"/>
      <c r="G641" s="43"/>
      <c r="H641" s="44"/>
    </row>
    <row r="642" spans="1:8" ht="23.25">
      <c r="A642" s="38"/>
      <c r="B642" s="39"/>
      <c r="C642" s="40"/>
      <c r="D642" s="41"/>
      <c r="E642" s="42"/>
      <c r="F642" s="43"/>
      <c r="G642" s="43"/>
      <c r="H642" s="44"/>
    </row>
    <row r="643" spans="1:8" ht="23.25">
      <c r="A643" s="38"/>
      <c r="B643" s="39"/>
      <c r="C643" s="40"/>
      <c r="D643" s="41"/>
      <c r="E643" s="42"/>
      <c r="F643" s="43"/>
      <c r="G643" s="43"/>
      <c r="H643" s="44"/>
    </row>
    <row r="644" spans="1:8" ht="23.25">
      <c r="A644" s="38"/>
      <c r="B644" s="39"/>
      <c r="C644" s="40"/>
      <c r="D644" s="41"/>
      <c r="E644" s="42"/>
      <c r="F644" s="43"/>
      <c r="G644" s="43"/>
      <c r="H644" s="44"/>
    </row>
    <row r="645" spans="1:8" ht="23.25">
      <c r="A645" s="38"/>
      <c r="B645" s="39"/>
      <c r="C645" s="40"/>
      <c r="D645" s="41"/>
      <c r="E645" s="42"/>
      <c r="F645" s="43"/>
      <c r="G645" s="43"/>
      <c r="H645" s="44"/>
    </row>
    <row r="646" spans="1:8" ht="23.25">
      <c r="A646" s="38"/>
      <c r="B646" s="39"/>
      <c r="C646" s="40"/>
      <c r="D646" s="41"/>
      <c r="E646" s="42"/>
      <c r="F646" s="43"/>
      <c r="G646" s="43"/>
      <c r="H646" s="44"/>
    </row>
    <row r="647" spans="1:8" ht="23.25">
      <c r="A647" s="38"/>
      <c r="B647" s="39"/>
      <c r="C647" s="40"/>
      <c r="D647" s="41"/>
      <c r="E647" s="42"/>
      <c r="F647" s="43"/>
      <c r="G647" s="43"/>
      <c r="H647" s="44"/>
    </row>
    <row r="648" spans="1:8" ht="23.25">
      <c r="A648" s="38"/>
      <c r="B648" s="39"/>
      <c r="C648" s="40"/>
      <c r="D648" s="41"/>
      <c r="E648" s="42"/>
      <c r="F648" s="43"/>
      <c r="G648" s="43"/>
      <c r="H648" s="44"/>
    </row>
    <row r="649" spans="1:8" ht="23.25">
      <c r="A649" s="38"/>
      <c r="B649" s="39"/>
      <c r="C649" s="40"/>
      <c r="D649" s="41"/>
      <c r="E649" s="42"/>
      <c r="F649" s="43"/>
      <c r="G649" s="43"/>
      <c r="H649" s="44"/>
    </row>
    <row r="650" spans="1:8" ht="23.25">
      <c r="A650" s="38"/>
      <c r="B650" s="39"/>
      <c r="C650" s="40"/>
      <c r="D650" s="41"/>
      <c r="E650" s="42"/>
      <c r="F650" s="43"/>
      <c r="G650" s="43"/>
      <c r="H650" s="44"/>
    </row>
    <row r="651" spans="1:8" ht="23.25">
      <c r="A651" s="38"/>
      <c r="B651" s="39"/>
      <c r="C651" s="40"/>
      <c r="D651" s="41"/>
      <c r="E651" s="42"/>
      <c r="F651" s="43"/>
      <c r="G651" s="43"/>
      <c r="H651" s="44"/>
    </row>
    <row r="652" spans="1:8" ht="23.25">
      <c r="A652" s="38"/>
      <c r="B652" s="39"/>
      <c r="C652" s="40"/>
      <c r="D652" s="41"/>
      <c r="E652" s="42"/>
      <c r="F652" s="43"/>
      <c r="G652" s="43"/>
      <c r="H652" s="44"/>
    </row>
    <row r="653" spans="1:8" ht="23.25">
      <c r="A653" s="38"/>
      <c r="B653" s="39"/>
      <c r="C653" s="40"/>
      <c r="D653" s="41"/>
      <c r="E653" s="42"/>
      <c r="F653" s="43"/>
      <c r="G653" s="43"/>
      <c r="H653" s="44"/>
    </row>
    <row r="654" spans="1:8" ht="23.25">
      <c r="A654" s="38"/>
      <c r="B654" s="39"/>
      <c r="C654" s="40"/>
      <c r="D654" s="41"/>
      <c r="E654" s="42"/>
      <c r="F654" s="43"/>
      <c r="G654" s="43"/>
      <c r="H654" s="44"/>
    </row>
    <row r="655" spans="1:8" ht="23.25">
      <c r="A655" s="38"/>
      <c r="B655" s="39"/>
      <c r="C655" s="40"/>
      <c r="D655" s="41"/>
      <c r="E655" s="42"/>
      <c r="F655" s="43"/>
      <c r="G655" s="43"/>
      <c r="H655" s="44"/>
    </row>
    <row r="656" spans="1:8" ht="23.25">
      <c r="A656" s="38"/>
      <c r="B656" s="39"/>
      <c r="C656" s="40"/>
      <c r="D656" s="41"/>
      <c r="E656" s="42"/>
      <c r="F656" s="43"/>
      <c r="G656" s="43"/>
      <c r="H656" s="44"/>
    </row>
    <row r="657" spans="1:8" ht="23.25">
      <c r="A657" s="38"/>
      <c r="B657" s="39"/>
      <c r="C657" s="40"/>
      <c r="D657" s="41"/>
      <c r="E657" s="42"/>
      <c r="F657" s="43"/>
      <c r="G657" s="43"/>
      <c r="H657" s="44"/>
    </row>
    <row r="658" spans="1:8" ht="23.25">
      <c r="A658" s="38"/>
      <c r="B658" s="39"/>
      <c r="C658" s="40"/>
      <c r="D658" s="41"/>
      <c r="E658" s="42"/>
      <c r="F658" s="43"/>
      <c r="G658" s="43"/>
      <c r="H658" s="44"/>
    </row>
    <row r="659" spans="1:8" ht="23.25">
      <c r="A659" s="38"/>
      <c r="B659" s="39"/>
      <c r="C659" s="40"/>
      <c r="D659" s="41"/>
      <c r="E659" s="42"/>
      <c r="F659" s="43"/>
      <c r="G659" s="43"/>
      <c r="H659" s="44"/>
    </row>
    <row r="660" spans="1:8" ht="23.25">
      <c r="A660" s="38"/>
      <c r="B660" s="39"/>
      <c r="C660" s="40"/>
      <c r="D660" s="41"/>
      <c r="E660" s="42"/>
      <c r="F660" s="43"/>
      <c r="G660" s="43"/>
      <c r="H660" s="44"/>
    </row>
    <row r="661" spans="1:8" ht="23.25">
      <c r="A661" s="38"/>
      <c r="B661" s="39"/>
      <c r="C661" s="40"/>
      <c r="D661" s="41"/>
      <c r="E661" s="42"/>
      <c r="F661" s="43"/>
      <c r="G661" s="43"/>
      <c r="H661" s="44"/>
    </row>
    <row r="662" spans="1:8" ht="23.25">
      <c r="A662" s="38"/>
      <c r="B662" s="39"/>
      <c r="C662" s="40"/>
      <c r="D662" s="41"/>
      <c r="E662" s="42"/>
      <c r="F662" s="43"/>
      <c r="G662" s="43"/>
      <c r="H662" s="44"/>
    </row>
    <row r="663" spans="1:8" ht="23.25">
      <c r="A663" s="38"/>
      <c r="B663" s="39"/>
      <c r="C663" s="40"/>
      <c r="D663" s="41"/>
      <c r="E663" s="42"/>
      <c r="F663" s="43"/>
      <c r="G663" s="43"/>
      <c r="H663" s="44"/>
    </row>
    <row r="664" spans="1:8" ht="23.25">
      <c r="A664" s="38"/>
      <c r="B664" s="39"/>
      <c r="C664" s="40"/>
      <c r="D664" s="41"/>
      <c r="E664" s="42"/>
      <c r="F664" s="43"/>
      <c r="G664" s="43"/>
      <c r="H664" s="44"/>
    </row>
    <row r="665" spans="1:8" ht="23.25">
      <c r="A665" s="38"/>
      <c r="B665" s="39"/>
      <c r="C665" s="40"/>
      <c r="D665" s="41"/>
      <c r="E665" s="42"/>
      <c r="F665" s="43"/>
      <c r="G665" s="43"/>
      <c r="H665" s="44"/>
    </row>
    <row r="666" spans="1:8" ht="23.25">
      <c r="A666" s="38"/>
      <c r="B666" s="39"/>
      <c r="C666" s="40"/>
      <c r="D666" s="41"/>
      <c r="E666" s="42"/>
      <c r="F666" s="43"/>
      <c r="G666" s="43"/>
      <c r="H666" s="44"/>
    </row>
    <row r="667" spans="1:8" ht="23.25">
      <c r="A667" s="38"/>
      <c r="B667" s="39"/>
      <c r="C667" s="40"/>
      <c r="D667" s="41"/>
      <c r="E667" s="42"/>
      <c r="F667" s="43"/>
      <c r="G667" s="43"/>
      <c r="H667" s="44"/>
    </row>
    <row r="668" spans="1:8" ht="23.25">
      <c r="A668" s="38"/>
      <c r="B668" s="39"/>
      <c r="C668" s="40"/>
      <c r="D668" s="41"/>
      <c r="E668" s="42"/>
      <c r="F668" s="43"/>
      <c r="G668" s="43"/>
      <c r="H668" s="44"/>
    </row>
    <row r="669" spans="1:8" ht="23.25">
      <c r="A669" s="38"/>
      <c r="B669" s="39"/>
      <c r="C669" s="40"/>
      <c r="D669" s="41"/>
      <c r="E669" s="42"/>
      <c r="F669" s="43"/>
      <c r="G669" s="43"/>
      <c r="H669" s="44"/>
    </row>
    <row r="670" spans="1:8" ht="23.25">
      <c r="A670" s="38"/>
      <c r="B670" s="39"/>
      <c r="C670" s="40"/>
      <c r="D670" s="41"/>
      <c r="E670" s="42"/>
      <c r="F670" s="43"/>
      <c r="G670" s="43"/>
      <c r="H670" s="44"/>
    </row>
    <row r="671" spans="1:8" ht="23.25">
      <c r="A671" s="38"/>
      <c r="B671" s="39"/>
      <c r="C671" s="40"/>
      <c r="D671" s="41"/>
      <c r="E671" s="42"/>
      <c r="F671" s="43"/>
      <c r="G671" s="43"/>
      <c r="H671" s="44"/>
    </row>
    <row r="672" spans="1:8" ht="23.25">
      <c r="A672" s="38"/>
      <c r="B672" s="39"/>
      <c r="C672" s="40"/>
      <c r="D672" s="41"/>
      <c r="E672" s="42"/>
      <c r="F672" s="43"/>
      <c r="G672" s="43"/>
      <c r="H672" s="44"/>
    </row>
    <row r="673" spans="1:8" ht="23.25">
      <c r="A673" s="38"/>
      <c r="B673" s="39"/>
      <c r="C673" s="40"/>
      <c r="D673" s="41"/>
      <c r="E673" s="42"/>
      <c r="F673" s="43"/>
      <c r="G673" s="43"/>
      <c r="H673" s="44"/>
    </row>
    <row r="674" spans="1:8" ht="23.25">
      <c r="A674" s="38"/>
      <c r="B674" s="39"/>
      <c r="C674" s="40"/>
      <c r="D674" s="41"/>
      <c r="E674" s="42"/>
      <c r="F674" s="43"/>
      <c r="G674" s="43"/>
      <c r="H674" s="44"/>
    </row>
    <row r="675" spans="1:8" ht="23.25">
      <c r="A675" s="38"/>
      <c r="B675" s="39"/>
      <c r="C675" s="40"/>
      <c r="D675" s="41"/>
      <c r="E675" s="42"/>
      <c r="F675" s="43"/>
      <c r="G675" s="43"/>
      <c r="H675" s="44"/>
    </row>
    <row r="676" spans="1:8" ht="23.25">
      <c r="A676" s="38"/>
      <c r="B676" s="39"/>
      <c r="C676" s="40"/>
      <c r="D676" s="41"/>
      <c r="E676" s="42"/>
      <c r="F676" s="43"/>
      <c r="G676" s="43"/>
      <c r="H676" s="44"/>
    </row>
    <row r="677" spans="1:8" ht="23.25">
      <c r="A677" s="38"/>
      <c r="B677" s="39"/>
      <c r="C677" s="40"/>
      <c r="D677" s="41"/>
      <c r="E677" s="42"/>
      <c r="F677" s="43"/>
      <c r="G677" s="43"/>
      <c r="H677" s="44"/>
    </row>
    <row r="678" spans="1:8" ht="23.25">
      <c r="A678" s="38"/>
      <c r="B678" s="39"/>
      <c r="C678" s="40"/>
      <c r="D678" s="41"/>
      <c r="E678" s="42"/>
      <c r="F678" s="43"/>
      <c r="G678" s="43"/>
      <c r="H678" s="44"/>
    </row>
    <row r="679" spans="1:8" ht="23.25">
      <c r="A679" s="38"/>
      <c r="B679" s="39"/>
      <c r="C679" s="40"/>
      <c r="D679" s="41"/>
      <c r="E679" s="42"/>
      <c r="F679" s="43"/>
      <c r="G679" s="43"/>
      <c r="H679" s="44"/>
    </row>
    <row r="680" spans="1:8" ht="23.25">
      <c r="A680" s="38"/>
      <c r="B680" s="39"/>
      <c r="C680" s="40"/>
      <c r="D680" s="41"/>
      <c r="E680" s="42"/>
      <c r="F680" s="43"/>
      <c r="G680" s="43"/>
      <c r="H680" s="44"/>
    </row>
    <row r="681" spans="1:8" ht="23.25">
      <c r="A681" s="38"/>
      <c r="B681" s="39"/>
      <c r="C681" s="40"/>
      <c r="D681" s="41"/>
      <c r="E681" s="42"/>
      <c r="F681" s="43"/>
      <c r="G681" s="43"/>
      <c r="H681" s="44"/>
    </row>
    <row r="682" spans="1:8" ht="23.25">
      <c r="A682" s="38"/>
      <c r="B682" s="39"/>
      <c r="C682" s="40"/>
      <c r="D682" s="41"/>
      <c r="E682" s="42"/>
      <c r="F682" s="43"/>
      <c r="G682" s="43"/>
      <c r="H682" s="44"/>
    </row>
    <row r="683" spans="1:8" ht="23.25">
      <c r="A683" s="38"/>
      <c r="B683" s="39"/>
      <c r="C683" s="40"/>
      <c r="D683" s="41"/>
      <c r="E683" s="42"/>
      <c r="F683" s="43"/>
      <c r="G683" s="43"/>
      <c r="H683" s="44"/>
    </row>
  </sheetData>
  <sheetProtection/>
  <mergeCells count="74">
    <mergeCell ref="I223:J223"/>
    <mergeCell ref="I224:J224"/>
    <mergeCell ref="I159:K159"/>
    <mergeCell ref="I140:K140"/>
    <mergeCell ref="A18:H18"/>
    <mergeCell ref="I19:J19"/>
    <mergeCell ref="I18:K18"/>
    <mergeCell ref="A124:H124"/>
    <mergeCell ref="A151:H151"/>
    <mergeCell ref="I151:X151"/>
    <mergeCell ref="I217:J217"/>
    <mergeCell ref="I218:J218"/>
    <mergeCell ref="I219:J219"/>
    <mergeCell ref="I220:J220"/>
    <mergeCell ref="I221:J221"/>
    <mergeCell ref="I222:J222"/>
    <mergeCell ref="I211:J211"/>
    <mergeCell ref="I212:J212"/>
    <mergeCell ref="I213:J213"/>
    <mergeCell ref="I214:J214"/>
    <mergeCell ref="I215:J215"/>
    <mergeCell ref="I216:J216"/>
    <mergeCell ref="I205:J205"/>
    <mergeCell ref="I206:J206"/>
    <mergeCell ref="I207:J207"/>
    <mergeCell ref="I208:J208"/>
    <mergeCell ref="I209:J209"/>
    <mergeCell ref="I210:J210"/>
    <mergeCell ref="I199:J199"/>
    <mergeCell ref="I200:J200"/>
    <mergeCell ref="I201:J201"/>
    <mergeCell ref="I202:J202"/>
    <mergeCell ref="I203:J203"/>
    <mergeCell ref="I204:J204"/>
    <mergeCell ref="I193:J193"/>
    <mergeCell ref="I194:J194"/>
    <mergeCell ref="I195:J195"/>
    <mergeCell ref="I196:J196"/>
    <mergeCell ref="I197:J197"/>
    <mergeCell ref="I198:J198"/>
    <mergeCell ref="I187:J187"/>
    <mergeCell ref="I188:J188"/>
    <mergeCell ref="I189:J189"/>
    <mergeCell ref="I190:J190"/>
    <mergeCell ref="I191:J191"/>
    <mergeCell ref="I192:J192"/>
    <mergeCell ref="I181:J181"/>
    <mergeCell ref="I182:J182"/>
    <mergeCell ref="I183:J183"/>
    <mergeCell ref="I184:J184"/>
    <mergeCell ref="I185:J185"/>
    <mergeCell ref="I186:J186"/>
    <mergeCell ref="I175:J175"/>
    <mergeCell ref="I176:J176"/>
    <mergeCell ref="I177:J177"/>
    <mergeCell ref="I178:J178"/>
    <mergeCell ref="I179:J179"/>
    <mergeCell ref="I180:J180"/>
    <mergeCell ref="A240:H240"/>
    <mergeCell ref="A140:H140"/>
    <mergeCell ref="A174:H174"/>
    <mergeCell ref="A198:H198"/>
    <mergeCell ref="A211:H211"/>
    <mergeCell ref="E214:G214"/>
    <mergeCell ref="E216:F216"/>
    <mergeCell ref="A224:H224"/>
    <mergeCell ref="A159:H159"/>
    <mergeCell ref="A3:H3"/>
    <mergeCell ref="A39:H39"/>
    <mergeCell ref="A53:H53"/>
    <mergeCell ref="A59:H59"/>
    <mergeCell ref="A80:H80"/>
    <mergeCell ref="I174:J174"/>
    <mergeCell ref="I173:J173"/>
  </mergeCells>
  <conditionalFormatting sqref="E1:E149 E152:E65536">
    <cfRule type="containsText" priority="2" dxfId="44" operator="containsText" text="Non-standard">
      <formula>NOT(ISERROR(SEARCH("Non-standard",E1)))</formula>
    </cfRule>
  </conditionalFormatting>
  <conditionalFormatting sqref="E151">
    <cfRule type="containsText" priority="1" dxfId="44" operator="containsText" text="Non-standard">
      <formula>NOT(ISERROR(SEARCH("Non-standard",E151)))</formula>
    </cfRule>
  </conditionalFormatting>
  <hyperlinks>
    <hyperlink ref="G54" r:id="rId1" display="http://onas.heureka.sk/pre-obchodnych-partnerov/reklama-na-heureke/bannerova-reklama"/>
    <hyperlink ref="G55:G57" r:id="rId2" display="http://onas.heureka.sk/pre-obchodnych-partnerov/reklama-na-heureke/bannerova-reklama"/>
    <hyperlink ref="G81" r:id="rId3" display="http://mafraslovakia.hnonline.sk/files/prilohy/201501/mafra_cennik_2015_v17_online.pdf  - Trvanie prvej fázy maximálne 7 sekúnd. Potom sa správa ako Active pilot.&#10; Musí obsahovať tlačidlo na zatvorenie kreatívy (tzv. close button)."/>
    <hyperlink ref="G107" r:id="rId4" display="http://mafraslovakia.hnonline.sk/files/prilohy/201501/mafra_cennik_2015_v17_online.pdf  Musí obsahovať tlačidlo na zatvorenie kreatívy (tzv. close button)"/>
    <hyperlink ref="G108" r:id="rId5" display="http://mafraslovakia.hnonline.sk/files/prilohy/201501/mafra_cennik_2015_v17_online.pdf -Trvanie prvej fázy maximálne 7 sekúnd. Potom sa správa ako Active pilot. Musí obsahovať tlačidlo na zatvorenie kreatívy (tzv. close button)."/>
    <hyperlink ref="G119" r:id="rId6" display="http://mafraslovakia.hnonline.sk/files/prilohy/201501/mafra_cennik_2015_v17_online.pdf - Musí obsahovať tzv. skip intro resp. možnosť prechodu na cieľovú stránku."/>
    <hyperlink ref="G87" r:id="rId7" display="http://mafraslovakia.hnonline.sk/files/prilohy/201501/mafra_cennik_2015_v17_online.pdf - Musí obsahovať tzv. skip intro resp. možnosť prechodu na cieľovú stránku."/>
    <hyperlink ref="G120" display="http://mafraslovakia.hnonline.sk/files/prilohy/201501/mafra_cennik_2015_v17_online.pdf -Bit Rate: doporučené minimum je 200 kBps, Dĺžka spotu: doporučená dĺžka 10-30 s, Ovládanie: start/stop, hlasitosť&#10;zvuku on/off (zvuk štandardne vypnúť, možno spustiť p"/>
    <hyperlink ref="G60" r:id="rId8" display="http://www.joj.sk/reklama-web.html"/>
    <hyperlink ref="G61" r:id="rId9" display="http://www.joj.sk/reklama-web.html"/>
    <hyperlink ref="G62" r:id="rId10" display="http://www.joj.sk/reklama-web.html"/>
    <hyperlink ref="G63" r:id="rId11" display="http://www.joj.sk/reklama-web.html"/>
    <hyperlink ref="G65" r:id="rId12" display="http://www.joj.sk/reklama-web.html"/>
    <hyperlink ref="G66" r:id="rId13" display="http://www.joj.sk/reklama-web.html"/>
    <hyperlink ref="G67" r:id="rId14" display="http://www.joj.sk/reklama-web.html"/>
    <hyperlink ref="G68" r:id="rId15" display="http://www.joj.sk/reklama-web.html"/>
    <hyperlink ref="G69" r:id="rId16" display="http://www.joj.sk/reklama-web.html"/>
    <hyperlink ref="G70" r:id="rId17" display="http://www.joj.sk/reklama-web.html"/>
    <hyperlink ref="G71" r:id="rId18" display="http://www.joj.sk/reklama-web.html"/>
    <hyperlink ref="G72" r:id="rId19" display="http://www.joj.sk/reklama-web.html"/>
    <hyperlink ref="G73" r:id="rId20" display="http://www.joj.sk/reklama-web.html"/>
    <hyperlink ref="G74" r:id="rId21" display="http://www.joj.sk/reklama-web.html"/>
    <hyperlink ref="G75" r:id="rId22" display="http://www.joj.sk/reklama-web.html"/>
    <hyperlink ref="G76" r:id="rId23" display="http://www.joj.sk/reklama-web.html"/>
    <hyperlink ref="G77" r:id="rId24" display="http://www.joj.sk/reklama-web.html"/>
    <hyperlink ref="G78" r:id="rId25" display="http://www.joj.sk/reklama-web.html"/>
    <hyperlink ref="G125" r:id="rId26" display="http://static.cdn.markiza.sk/media/doc/cenniky/cennik_markiza_201411_2.pdf"/>
    <hyperlink ref="G127" r:id="rId27" display="http://static.cdn.markiza.sk/media/doc/cenniky/cennik_markiza_201411_2.pdf"/>
    <hyperlink ref="G126" r:id="rId28" display="http://static.cdn.markiza.sk/media/doc/cenniky/cennik_markiza_201411_2.pdf"/>
    <hyperlink ref="G128" r:id="rId29" display="http://static.cdn.markiza.sk/media/doc/cenniky/cennik_markiza_201411_2.pdf"/>
    <hyperlink ref="G129" r:id="rId30" display="http://static.cdn.markiza.sk/media/doc/cenniky/cennik_markiza_201411_2.pdf"/>
    <hyperlink ref="G130" r:id="rId31" display="http://static.cdn.markiza.sk/media/doc/cenniky/cennik_markiza_201411_2.pdf"/>
    <hyperlink ref="G131" r:id="rId32" display="http://static.cdn.markiza.sk/media/doc/cenniky/cennik_markiza_201411_2.pdf"/>
    <hyperlink ref="G132" r:id="rId33" display="http://static.cdn.markiza.sk/media/doc/cenniky/cennik_markiza_201411_2.pdf"/>
    <hyperlink ref="G133" r:id="rId34" display="http://static.cdn.markiza.sk/media/doc/cenniky/cennik_markiza_201411_2.pdf"/>
    <hyperlink ref="G134" r:id="rId35" display="http://static.cdn.markiza.sk/media/doc/cenniky/cennik_markiza_201411_2.pdf"/>
    <hyperlink ref="G135" r:id="rId36" display="http://static.cdn.markiza.sk/media/doc/cenniky/cennik_markiza_201411_2.pdf"/>
    <hyperlink ref="G136" r:id="rId37" display="http://static.cdn.markiza.sk/media/doc/cenniky/cennik_markiza_201411_2.pdf"/>
    <hyperlink ref="G137" r:id="rId38" display="http://static.cdn.markiza.sk/media/doc/cenniky/cennik_markiza_201411_2.pdf"/>
    <hyperlink ref="G138" r:id="rId39" display="http://static.cdn.markiza.sk/media/doc/cenniky/cennik_markiza_201411_2.pdf"/>
    <hyperlink ref="G177" r:id="rId40" display="http://www.petitpress.sk/subory/File/inzercia/2015/SME_SK_plosna_reklama_specifikacie_1_6_2015(1).pdf"/>
    <hyperlink ref="G175" r:id="rId41" display="http://www.petitpress.sk/subory/File/inzercia/2015/SME_SK_plosna_reklama_specifikacie_1_6_2015(1).pdf"/>
    <hyperlink ref="G176" r:id="rId42" display="http://www.petitpress.sk/subory/File/inzercia/2015/SME_SK_plosna_reklama_specifikacie_1_6_2015(1).pdf"/>
    <hyperlink ref="G178" r:id="rId43" display="http://www.petitpress.sk/subory/File/inzercia/2015/SME_SK_plosna_reklama_specifikacie_1_6_2015(1).pdf"/>
    <hyperlink ref="G179" r:id="rId44" display="http://www.petitpress.sk/subory/File/inzercia/2015/SME_SK_plosna_reklama_specifikacie_1_6_2015(1).pdf"/>
    <hyperlink ref="G180" r:id="rId45" display="http://www.petitpress.sk/fileadmin/sandbox/inzercia/sme.sk/SME_SK_plosna_reklama_specifikacie_1_6_2015_1_.pdf"/>
    <hyperlink ref="G181" r:id="rId46" display="http://www.petitpress.sk/subory/File/inzercia/2015/SME_SK_plosna_reklama_specifikacie_1_6_2015(1).pdf"/>
    <hyperlink ref="G182" r:id="rId47" display="http://www.petitpress.sk/subory/File/inzercia/2015/SME_SK_plosna_reklama_specifikacie_1_6_2015(1).pdf"/>
    <hyperlink ref="G183" r:id="rId48" display="http://www.petitpress.sk/subory/File/inzercia/2015/SME_SK_plosna_reklama_specifikacie_1_6_2015(1).pdf"/>
    <hyperlink ref="G184" r:id="rId49" display="http://www.petitpress.sk/subory/File/inzercia/2015/SME_SK_plosna_reklama_specifikacie_1_6_2015(1).pdf"/>
    <hyperlink ref="G185" r:id="rId50" display="http://www.petitpress.sk/subory/File/inzercia/2015/SME_SK_plosna_reklama_specifikacie_1_6_2015(1).pdf"/>
    <hyperlink ref="G186" r:id="rId51" display="http://www.petitpress.sk/subory/File/inzercia/2015/SME_SK_plosna_reklama_specifikacie_1_6_2015(1).pdf"/>
    <hyperlink ref="G187" r:id="rId52" display="http://www.petitpress.sk/subory/File/inzercia/2015/SME_SK_plosna_reklama_specifikacie_1_6_2015(1).pdf"/>
    <hyperlink ref="G188" r:id="rId53" display="http://www.petitpress.sk/subory/File/inzercia/2015/SME_SK_plosna_reklama_specifikacie_1_6_2015(1).pdf"/>
    <hyperlink ref="G189" r:id="rId54" display="http://www.petitpress.sk/subory/File/inzercia/2015/SME_SK_plosna_reklama_specifikacie_1_6_2015(1).pdf"/>
    <hyperlink ref="G190" r:id="rId55" display="http://www.petitpress.sk/subory/File/inzercia/2015/SME_SK_plosna_reklama_specifikacie_1_6_2015(1).pdf"/>
    <hyperlink ref="G191" r:id="rId56" display="http://www.petitpress.sk/subory/File/inzercia/2015/SME_SK_plosna_reklama_specifikacie_1_6_2015(1).pdf"/>
    <hyperlink ref="G192" r:id="rId57" display="http://www.petitpress.sk/subory/File/inzercia/2015/SME_SK_plosna_reklama_specifikacie_1_6_2015(1).pdf"/>
    <hyperlink ref="G193" r:id="rId58" display="http://www.petitpress.sk/subory/File/inzercia/2015/SME_SK_plosna_reklama_specifikacie_1_6_2015(1).pdf"/>
    <hyperlink ref="G194" r:id="rId59" display="http://www.petitpress.sk/subory/File/inzercia/2015/SME_SK_plosna_reklama_specifikacie_1_6_2015(1).pdf"/>
    <hyperlink ref="G195" r:id="rId60" display="http://www.petitpress.sk/subory/File/inzercia/2015/SME_SK_plosna_reklama_specifikacie_1_6_2015(1).pdf"/>
    <hyperlink ref="G196" r:id="rId61" display="http://www.petitpress.sk/subory/File/inzercia/2015/SME_SK_plosna_reklama_specifikacie_1_6_2015(1).pdf"/>
    <hyperlink ref="G145" r:id="rId62" display="http://reklama.modrykonik.sk/docs/pr_clanok.pdf"/>
    <hyperlink ref="G212" r:id="rId63" display="http://media.zoznam.sk/technicke-podmienky/"/>
    <hyperlink ref="G216" r:id="rId64" display="http://media.zoznam.sk/technicke-podmienky/pr-clanky/"/>
    <hyperlink ref="G19" r:id="rId65" display="http://www.cas.sk/technickaspecifikacia"/>
    <hyperlink ref="G33" r:id="rId66" display="http://www.cas.sk/technickaspecifikacia"/>
    <hyperlink ref="G19:G37" r:id="rId67" display="http://www.cas.sk/technickaspecifikacia"/>
  </hyperlinks>
  <printOptions/>
  <pageMargins left="0.7" right="0.7" top="0.787401575" bottom="0.787401575" header="0.3" footer="0.3"/>
  <pageSetup horizontalDpi="300" verticalDpi="300" orientation="portrait" paperSize="9" r:id="rId68"/>
</worksheet>
</file>

<file path=xl/worksheets/sheet15.xml><?xml version="1.0" encoding="utf-8"?>
<worksheet xmlns="http://schemas.openxmlformats.org/spreadsheetml/2006/main" xmlns:r="http://schemas.openxmlformats.org/officeDocument/2006/relationships">
  <dimension ref="A1:B24"/>
  <sheetViews>
    <sheetView zoomScalePageLayoutView="0" workbookViewId="0" topLeftCell="A1">
      <selection activeCell="B5" sqref="B5"/>
    </sheetView>
  </sheetViews>
  <sheetFormatPr defaultColWidth="8.59765625" defaultRowHeight="15"/>
  <cols>
    <col min="1" max="1" width="9.19921875" style="0" bestFit="1" customWidth="1"/>
    <col min="2" max="2" width="9.19921875" style="0" customWidth="1"/>
  </cols>
  <sheetData>
    <row r="1" spans="1:2" ht="15" customHeight="1">
      <c r="A1" t="s">
        <v>14</v>
      </c>
      <c r="B1" t="s">
        <v>4</v>
      </c>
    </row>
    <row r="2" spans="1:2" ht="15.75">
      <c r="A2" t="s">
        <v>26</v>
      </c>
      <c r="B2" t="s">
        <v>5</v>
      </c>
    </row>
    <row r="3" spans="1:2" ht="15.75">
      <c r="A3" t="s">
        <v>27</v>
      </c>
      <c r="B3" t="s">
        <v>6</v>
      </c>
    </row>
    <row r="4" spans="1:2" ht="15.75">
      <c r="A4" t="s">
        <v>42</v>
      </c>
      <c r="B4" t="s">
        <v>50</v>
      </c>
    </row>
    <row r="5" spans="1:2" ht="15.75">
      <c r="A5" t="s">
        <v>28</v>
      </c>
      <c r="B5" t="s">
        <v>7</v>
      </c>
    </row>
    <row r="6" spans="1:2" ht="15.75">
      <c r="A6" t="s">
        <v>25</v>
      </c>
      <c r="B6" t="s">
        <v>22</v>
      </c>
    </row>
    <row r="7" ht="15.75">
      <c r="A7" t="s">
        <v>21</v>
      </c>
    </row>
    <row r="8" ht="15.75">
      <c r="A8" t="s">
        <v>29</v>
      </c>
    </row>
    <row r="9" ht="15.75">
      <c r="A9" t="s">
        <v>15</v>
      </c>
    </row>
    <row r="10" ht="15.75">
      <c r="A10" t="s">
        <v>30</v>
      </c>
    </row>
    <row r="11" ht="15.75">
      <c r="A11" t="s">
        <v>31</v>
      </c>
    </row>
    <row r="12" ht="15.75">
      <c r="A12" t="s">
        <v>19</v>
      </c>
    </row>
    <row r="13" ht="15.75">
      <c r="A13" t="s">
        <v>32</v>
      </c>
    </row>
    <row r="14" ht="15.75">
      <c r="A14" t="s">
        <v>33</v>
      </c>
    </row>
    <row r="15" ht="15.75">
      <c r="A15" t="s">
        <v>34</v>
      </c>
    </row>
    <row r="16" ht="15.75">
      <c r="A16" t="s">
        <v>35</v>
      </c>
    </row>
    <row r="17" ht="15.75">
      <c r="A17" t="s">
        <v>36</v>
      </c>
    </row>
    <row r="18" ht="15.75">
      <c r="A18" t="s">
        <v>16</v>
      </c>
    </row>
    <row r="19" ht="15.75">
      <c r="A19" t="s">
        <v>18</v>
      </c>
    </row>
    <row r="20" ht="15.75">
      <c r="A20" t="s">
        <v>37</v>
      </c>
    </row>
    <row r="21" ht="15.75">
      <c r="A21" t="s">
        <v>38</v>
      </c>
    </row>
    <row r="22" ht="15.75">
      <c r="A22" t="s">
        <v>39</v>
      </c>
    </row>
    <row r="23" ht="15.75">
      <c r="A23" t="s">
        <v>40</v>
      </c>
    </row>
    <row r="24" ht="15.75">
      <c r="A24" t="s">
        <v>41</v>
      </c>
    </row>
  </sheetData>
  <sheetProtection/>
  <printOptions/>
  <pageMargins left="0.7" right="0.7" top="0.787401575" bottom="0.7874015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Q42"/>
  <sheetViews>
    <sheetView zoomScale="55" zoomScaleNormal="55" zoomScalePageLayoutView="0" workbookViewId="0" topLeftCell="A1">
      <selection activeCell="J39" sqref="J39"/>
    </sheetView>
  </sheetViews>
  <sheetFormatPr defaultColWidth="8.796875" defaultRowHeight="15"/>
  <cols>
    <col min="2" max="2" width="29.69921875" style="0" customWidth="1"/>
    <col min="3" max="15" width="20.59765625" style="0" customWidth="1"/>
    <col min="16" max="16" width="18.69921875" style="0" customWidth="1"/>
    <col min="17" max="17" width="17.09765625" style="0" customWidth="1"/>
  </cols>
  <sheetData>
    <row r="1" spans="1:16" ht="16.5" thickBot="1">
      <c r="A1" s="40"/>
      <c r="B1" s="40"/>
      <c r="C1" s="40"/>
      <c r="D1" s="40"/>
      <c r="E1" s="40"/>
      <c r="F1" s="40"/>
      <c r="G1" s="40"/>
      <c r="H1" s="40"/>
      <c r="I1" s="40"/>
      <c r="J1" s="40"/>
      <c r="K1" s="40"/>
      <c r="L1" s="40"/>
      <c r="M1" s="40"/>
      <c r="N1" s="40"/>
      <c r="O1" s="40"/>
      <c r="P1" s="40"/>
    </row>
    <row r="2" spans="1:16" ht="15.75" customHeight="1">
      <c r="A2" s="40"/>
      <c r="B2" s="40"/>
      <c r="C2" s="753" t="s">
        <v>1389</v>
      </c>
      <c r="D2" s="754"/>
      <c r="E2" s="754"/>
      <c r="F2" s="754"/>
      <c r="G2" s="754"/>
      <c r="H2" s="754"/>
      <c r="I2" s="754"/>
      <c r="J2" s="754"/>
      <c r="K2" s="754"/>
      <c r="L2" s="754"/>
      <c r="M2" s="754"/>
      <c r="N2" s="754"/>
      <c r="O2" s="755"/>
      <c r="P2" s="40"/>
    </row>
    <row r="3" spans="1:16" ht="15.75" customHeight="1">
      <c r="A3" s="40"/>
      <c r="B3" s="40"/>
      <c r="C3" s="756"/>
      <c r="D3" s="757"/>
      <c r="E3" s="757"/>
      <c r="F3" s="757"/>
      <c r="G3" s="757"/>
      <c r="H3" s="757"/>
      <c r="I3" s="757"/>
      <c r="J3" s="757"/>
      <c r="K3" s="757"/>
      <c r="L3" s="757"/>
      <c r="M3" s="757"/>
      <c r="N3" s="757"/>
      <c r="O3" s="758"/>
      <c r="P3" s="40"/>
    </row>
    <row r="4" spans="1:16" ht="16.5" customHeight="1" thickBot="1">
      <c r="A4" s="40"/>
      <c r="B4" s="40"/>
      <c r="C4" s="759"/>
      <c r="D4" s="760"/>
      <c r="E4" s="760"/>
      <c r="F4" s="760"/>
      <c r="G4" s="760"/>
      <c r="H4" s="760"/>
      <c r="I4" s="760"/>
      <c r="J4" s="760"/>
      <c r="K4" s="760"/>
      <c r="L4" s="760"/>
      <c r="M4" s="760"/>
      <c r="N4" s="760"/>
      <c r="O4" s="761"/>
      <c r="P4" s="40"/>
    </row>
    <row r="5" spans="1:17" ht="24" thickBot="1">
      <c r="A5" s="40"/>
      <c r="B5" s="40"/>
      <c r="C5" s="465" t="s">
        <v>64</v>
      </c>
      <c r="D5" s="466" t="s">
        <v>63</v>
      </c>
      <c r="E5" s="466" t="s">
        <v>52</v>
      </c>
      <c r="F5" s="466" t="s">
        <v>8</v>
      </c>
      <c r="G5" s="466" t="s">
        <v>45</v>
      </c>
      <c r="H5" s="466" t="s">
        <v>65</v>
      </c>
      <c r="I5" s="466" t="s">
        <v>66</v>
      </c>
      <c r="J5" s="466" t="s">
        <v>67</v>
      </c>
      <c r="K5" s="466" t="s">
        <v>68</v>
      </c>
      <c r="L5" s="466" t="s">
        <v>69</v>
      </c>
      <c r="M5" s="466" t="s">
        <v>70</v>
      </c>
      <c r="N5" s="467" t="s">
        <v>71</v>
      </c>
      <c r="O5" s="444" t="s">
        <v>51</v>
      </c>
      <c r="P5" s="40"/>
      <c r="Q5" s="396"/>
    </row>
    <row r="6" spans="1:16" ht="24" thickBot="1">
      <c r="A6" s="40"/>
      <c r="B6" s="427"/>
      <c r="C6" s="427"/>
      <c r="D6" s="427"/>
      <c r="E6" s="427"/>
      <c r="F6" s="427"/>
      <c r="G6" s="427"/>
      <c r="H6" s="427"/>
      <c r="I6" s="427"/>
      <c r="J6" s="427"/>
      <c r="K6" s="427"/>
      <c r="L6" s="427"/>
      <c r="M6" s="427"/>
      <c r="N6" s="438"/>
      <c r="O6" s="445"/>
      <c r="P6" s="40"/>
    </row>
    <row r="7" spans="1:16" ht="26.25">
      <c r="A7" s="40"/>
      <c r="B7" s="446" t="s">
        <v>1152</v>
      </c>
      <c r="C7" s="447" t="e">
        <f>#REF!</f>
        <v>#REF!</v>
      </c>
      <c r="D7" s="431" t="e">
        <f>#REF!</f>
        <v>#REF!</v>
      </c>
      <c r="E7" s="431" t="e">
        <f>#REF!</f>
        <v>#REF!</v>
      </c>
      <c r="F7" s="431" t="e">
        <f>#REF!</f>
        <v>#REF!</v>
      </c>
      <c r="G7" s="431" t="e">
        <f>#REF!</f>
        <v>#REF!</v>
      </c>
      <c r="H7" s="431" t="e">
        <f>#REF!</f>
        <v>#REF!</v>
      </c>
      <c r="I7" s="431" t="e">
        <f>#REF!</f>
        <v>#REF!</v>
      </c>
      <c r="J7" s="431" t="e">
        <f>#REF!</f>
        <v>#REF!</v>
      </c>
      <c r="K7" s="431" t="e">
        <f>#REF!</f>
        <v>#REF!</v>
      </c>
      <c r="L7" s="431" t="e">
        <f>#REF!</f>
        <v>#REF!</v>
      </c>
      <c r="M7" s="431" t="e">
        <f>#REF!</f>
        <v>#REF!</v>
      </c>
      <c r="N7" s="431" t="e">
        <f>#REF!</f>
        <v>#REF!</v>
      </c>
      <c r="O7" s="448" t="e">
        <f>SUM(C7:N7)</f>
        <v>#REF!</v>
      </c>
      <c r="P7" s="40"/>
    </row>
    <row r="8" spans="1:16" ht="26.25">
      <c r="A8" s="40"/>
      <c r="B8" s="449" t="s">
        <v>1153</v>
      </c>
      <c r="C8" s="435" t="e">
        <f>#REF!</f>
        <v>#REF!</v>
      </c>
      <c r="D8" s="436" t="e">
        <f>#REF!</f>
        <v>#REF!</v>
      </c>
      <c r="E8" s="436" t="e">
        <f>#REF!</f>
        <v>#REF!</v>
      </c>
      <c r="F8" s="436" t="e">
        <f>#REF!</f>
        <v>#REF!</v>
      </c>
      <c r="G8" s="436" t="e">
        <f>#REF!</f>
        <v>#REF!</v>
      </c>
      <c r="H8" s="436" t="e">
        <f>#REF!</f>
        <v>#REF!</v>
      </c>
      <c r="I8" s="436" t="e">
        <f>#REF!</f>
        <v>#REF!</v>
      </c>
      <c r="J8" s="436" t="e">
        <f>#REF!</f>
        <v>#REF!</v>
      </c>
      <c r="K8" s="436" t="e">
        <f>#REF!</f>
        <v>#REF!</v>
      </c>
      <c r="L8" s="436" t="e">
        <f>#REF!</f>
        <v>#REF!</v>
      </c>
      <c r="M8" s="436" t="e">
        <f>#REF!</f>
        <v>#REF!</v>
      </c>
      <c r="N8" s="436" t="e">
        <f>#REF!</f>
        <v>#REF!</v>
      </c>
      <c r="O8" s="450" t="e">
        <f>SUM(C8:N8)</f>
        <v>#REF!</v>
      </c>
      <c r="P8" s="40"/>
    </row>
    <row r="9" spans="1:16" ht="26.25">
      <c r="A9" s="40"/>
      <c r="B9" s="449" t="s">
        <v>1386</v>
      </c>
      <c r="C9" s="435" t="e">
        <f>#REF!+#REF!</f>
        <v>#REF!</v>
      </c>
      <c r="D9" s="436" t="e">
        <f>#REF!+#REF!</f>
        <v>#REF!</v>
      </c>
      <c r="E9" s="436" t="e">
        <f>#REF!+#REF!</f>
        <v>#REF!</v>
      </c>
      <c r="F9" s="436" t="e">
        <f>#REF!+#REF!</f>
        <v>#REF!</v>
      </c>
      <c r="G9" s="436" t="e">
        <f>#REF!+#REF!</f>
        <v>#REF!</v>
      </c>
      <c r="H9" s="436" t="e">
        <f>#REF!+#REF!</f>
        <v>#REF!</v>
      </c>
      <c r="I9" s="436" t="e">
        <f>#REF!+#REF!</f>
        <v>#REF!</v>
      </c>
      <c r="J9" s="436" t="e">
        <f>#REF!+#REF!</f>
        <v>#REF!</v>
      </c>
      <c r="K9" s="436" t="e">
        <f>#REF!+#REF!</f>
        <v>#REF!</v>
      </c>
      <c r="L9" s="436" t="e">
        <f>#REF!+#REF!</f>
        <v>#REF!</v>
      </c>
      <c r="M9" s="436" t="e">
        <f>#REF!+#REF!</f>
        <v>#REF!</v>
      </c>
      <c r="N9" s="436" t="e">
        <f>#REF!+#REF!</f>
        <v>#REF!</v>
      </c>
      <c r="O9" s="450" t="e">
        <f>SUM(C9:N9)</f>
        <v>#REF!</v>
      </c>
      <c r="P9" s="40"/>
    </row>
    <row r="10" spans="1:16" ht="26.25">
      <c r="A10" s="40"/>
      <c r="B10" s="449" t="s">
        <v>1390</v>
      </c>
      <c r="C10" s="451" t="e">
        <f>#REF!</f>
        <v>#REF!</v>
      </c>
      <c r="D10" s="452" t="e">
        <f>#REF!</f>
        <v>#REF!</v>
      </c>
      <c r="E10" s="452" t="e">
        <f>#REF!</f>
        <v>#REF!</v>
      </c>
      <c r="F10" s="452" t="e">
        <f>#REF!</f>
        <v>#REF!</v>
      </c>
      <c r="G10" s="452" t="e">
        <f>#REF!</f>
        <v>#REF!</v>
      </c>
      <c r="H10" s="452" t="e">
        <f>#REF!</f>
        <v>#REF!</v>
      </c>
      <c r="I10" s="452" t="e">
        <f>#REF!</f>
        <v>#REF!</v>
      </c>
      <c r="J10" s="452" t="e">
        <f>#REF!</f>
        <v>#REF!</v>
      </c>
      <c r="K10" s="452" t="e">
        <f>#REF!</f>
        <v>#REF!</v>
      </c>
      <c r="L10" s="452" t="e">
        <f>#REF!</f>
        <v>#REF!</v>
      </c>
      <c r="M10" s="452" t="e">
        <f>#REF!</f>
        <v>#REF!</v>
      </c>
      <c r="N10" s="452" t="e">
        <f>#REF!</f>
        <v>#REF!</v>
      </c>
      <c r="O10" s="453" t="e">
        <f>SUM(C10:N10)</f>
        <v>#REF!</v>
      </c>
      <c r="P10" s="40"/>
    </row>
    <row r="11" spans="1:16" ht="27" thickBot="1">
      <c r="A11" s="40"/>
      <c r="B11" s="449" t="s">
        <v>1154</v>
      </c>
      <c r="C11" s="454" t="e">
        <f>SUM(C7:C10)</f>
        <v>#REF!</v>
      </c>
      <c r="D11" s="455" t="e">
        <f aca="true" t="shared" si="0" ref="D11:O11">SUM(D7:D10)</f>
        <v>#REF!</v>
      </c>
      <c r="E11" s="455" t="e">
        <f t="shared" si="0"/>
        <v>#REF!</v>
      </c>
      <c r="F11" s="455" t="e">
        <f t="shared" si="0"/>
        <v>#REF!</v>
      </c>
      <c r="G11" s="455" t="e">
        <f t="shared" si="0"/>
        <v>#REF!</v>
      </c>
      <c r="H11" s="455" t="e">
        <f t="shared" si="0"/>
        <v>#REF!</v>
      </c>
      <c r="I11" s="455" t="e">
        <f t="shared" si="0"/>
        <v>#REF!</v>
      </c>
      <c r="J11" s="455" t="e">
        <f t="shared" si="0"/>
        <v>#REF!</v>
      </c>
      <c r="K11" s="455" t="e">
        <f t="shared" si="0"/>
        <v>#REF!</v>
      </c>
      <c r="L11" s="455" t="e">
        <f t="shared" si="0"/>
        <v>#REF!</v>
      </c>
      <c r="M11" s="455" t="e">
        <f t="shared" si="0"/>
        <v>#REF!</v>
      </c>
      <c r="N11" s="455" t="e">
        <f t="shared" si="0"/>
        <v>#REF!</v>
      </c>
      <c r="O11" s="456" t="e">
        <f t="shared" si="0"/>
        <v>#REF!</v>
      </c>
      <c r="P11" s="40"/>
    </row>
    <row r="12" spans="1:16" ht="26.25">
      <c r="A12" s="40"/>
      <c r="B12" s="449" t="s">
        <v>1387</v>
      </c>
      <c r="C12" s="457" t="e">
        <f>C11*0.21</f>
        <v>#REF!</v>
      </c>
      <c r="D12" s="458" t="e">
        <f aca="true" t="shared" si="1" ref="D12:O12">D11*0.21</f>
        <v>#REF!</v>
      </c>
      <c r="E12" s="458" t="e">
        <f t="shared" si="1"/>
        <v>#REF!</v>
      </c>
      <c r="F12" s="458" t="e">
        <f t="shared" si="1"/>
        <v>#REF!</v>
      </c>
      <c r="G12" s="458" t="e">
        <f t="shared" si="1"/>
        <v>#REF!</v>
      </c>
      <c r="H12" s="458" t="e">
        <f t="shared" si="1"/>
        <v>#REF!</v>
      </c>
      <c r="I12" s="458" t="e">
        <f t="shared" si="1"/>
        <v>#REF!</v>
      </c>
      <c r="J12" s="458" t="e">
        <f t="shared" si="1"/>
        <v>#REF!</v>
      </c>
      <c r="K12" s="458" t="e">
        <f t="shared" si="1"/>
        <v>#REF!</v>
      </c>
      <c r="L12" s="458" t="e">
        <f t="shared" si="1"/>
        <v>#REF!</v>
      </c>
      <c r="M12" s="458" t="e">
        <f t="shared" si="1"/>
        <v>#REF!</v>
      </c>
      <c r="N12" s="458" t="e">
        <f t="shared" si="1"/>
        <v>#REF!</v>
      </c>
      <c r="O12" s="459" t="e">
        <f t="shared" si="1"/>
        <v>#REF!</v>
      </c>
      <c r="P12" s="40"/>
    </row>
    <row r="13" spans="1:16" ht="27" thickBot="1">
      <c r="A13" s="40"/>
      <c r="B13" s="460" t="s">
        <v>1388</v>
      </c>
      <c r="C13" s="461" t="e">
        <f>C11+C12</f>
        <v>#REF!</v>
      </c>
      <c r="D13" s="462" t="e">
        <f aca="true" t="shared" si="2" ref="D13:O13">D11+D12</f>
        <v>#REF!</v>
      </c>
      <c r="E13" s="462" t="e">
        <f t="shared" si="2"/>
        <v>#REF!</v>
      </c>
      <c r="F13" s="462" t="e">
        <f t="shared" si="2"/>
        <v>#REF!</v>
      </c>
      <c r="G13" s="462" t="e">
        <f t="shared" si="2"/>
        <v>#REF!</v>
      </c>
      <c r="H13" s="462" t="e">
        <f t="shared" si="2"/>
        <v>#REF!</v>
      </c>
      <c r="I13" s="462" t="e">
        <f t="shared" si="2"/>
        <v>#REF!</v>
      </c>
      <c r="J13" s="462" t="e">
        <f t="shared" si="2"/>
        <v>#REF!</v>
      </c>
      <c r="K13" s="462" t="e">
        <f t="shared" si="2"/>
        <v>#REF!</v>
      </c>
      <c r="L13" s="462" t="e">
        <f t="shared" si="2"/>
        <v>#REF!</v>
      </c>
      <c r="M13" s="462" t="e">
        <f t="shared" si="2"/>
        <v>#REF!</v>
      </c>
      <c r="N13" s="462" t="e">
        <f t="shared" si="2"/>
        <v>#REF!</v>
      </c>
      <c r="O13" s="463" t="e">
        <f t="shared" si="2"/>
        <v>#REF!</v>
      </c>
      <c r="P13" s="40"/>
    </row>
    <row r="14" spans="1:16" ht="15.75">
      <c r="A14" s="40"/>
      <c r="B14" s="40"/>
      <c r="C14" s="40"/>
      <c r="D14" s="40"/>
      <c r="E14" s="40"/>
      <c r="F14" s="40"/>
      <c r="G14" s="40"/>
      <c r="H14" s="40"/>
      <c r="I14" s="40"/>
      <c r="J14" s="40"/>
      <c r="K14" s="40"/>
      <c r="L14" s="40"/>
      <c r="M14" s="40"/>
      <c r="N14" s="40"/>
      <c r="O14" s="40"/>
      <c r="P14" s="40"/>
    </row>
    <row r="15" spans="1:16" ht="15.75">
      <c r="A15" s="40"/>
      <c r="B15" s="40"/>
      <c r="C15" s="40"/>
      <c r="D15" s="40"/>
      <c r="E15" s="40"/>
      <c r="F15" s="40"/>
      <c r="G15" s="40"/>
      <c r="H15" s="40"/>
      <c r="I15" s="40"/>
      <c r="J15" s="40"/>
      <c r="K15" s="40"/>
      <c r="L15" s="40"/>
      <c r="M15" s="40"/>
      <c r="N15" s="40"/>
      <c r="O15" s="40"/>
      <c r="P15" s="40"/>
    </row>
    <row r="16" spans="1:16" ht="16.5" thickBot="1">
      <c r="A16" s="40"/>
      <c r="B16" s="40"/>
      <c r="C16" s="40"/>
      <c r="D16" s="40"/>
      <c r="E16" s="40"/>
      <c r="F16" s="40"/>
      <c r="G16" s="40"/>
      <c r="H16" s="40"/>
      <c r="I16" s="40"/>
      <c r="J16" s="40"/>
      <c r="K16" s="40"/>
      <c r="L16" s="40"/>
      <c r="M16" s="40"/>
      <c r="N16" s="40"/>
      <c r="O16" s="40"/>
      <c r="P16" s="40"/>
    </row>
    <row r="17" spans="1:16" ht="15.75">
      <c r="A17" s="40"/>
      <c r="B17" s="40"/>
      <c r="C17" s="753" t="s">
        <v>1434</v>
      </c>
      <c r="D17" s="754"/>
      <c r="E17" s="754"/>
      <c r="F17" s="754"/>
      <c r="G17" s="754"/>
      <c r="H17" s="754"/>
      <c r="I17" s="754"/>
      <c r="J17" s="754"/>
      <c r="K17" s="754"/>
      <c r="L17" s="754"/>
      <c r="M17" s="754"/>
      <c r="N17" s="754"/>
      <c r="O17" s="755"/>
      <c r="P17" s="40"/>
    </row>
    <row r="18" spans="1:16" ht="15.75">
      <c r="A18" s="40"/>
      <c r="B18" s="40"/>
      <c r="C18" s="756"/>
      <c r="D18" s="757"/>
      <c r="E18" s="757"/>
      <c r="F18" s="757"/>
      <c r="G18" s="757"/>
      <c r="H18" s="757"/>
      <c r="I18" s="757"/>
      <c r="J18" s="757"/>
      <c r="K18" s="757"/>
      <c r="L18" s="757"/>
      <c r="M18" s="757"/>
      <c r="N18" s="757"/>
      <c r="O18" s="758"/>
      <c r="P18" s="40"/>
    </row>
    <row r="19" spans="1:16" ht="16.5" thickBot="1">
      <c r="A19" s="40"/>
      <c r="B19" s="40"/>
      <c r="C19" s="759"/>
      <c r="D19" s="760"/>
      <c r="E19" s="760"/>
      <c r="F19" s="760"/>
      <c r="G19" s="760"/>
      <c r="H19" s="760"/>
      <c r="I19" s="760"/>
      <c r="J19" s="760"/>
      <c r="K19" s="760"/>
      <c r="L19" s="760"/>
      <c r="M19" s="760"/>
      <c r="N19" s="760"/>
      <c r="O19" s="761"/>
      <c r="P19" s="40"/>
    </row>
    <row r="20" spans="1:16" ht="21" thickBot="1">
      <c r="A20" s="40"/>
      <c r="B20" s="40"/>
      <c r="C20" s="465" t="s">
        <v>64</v>
      </c>
      <c r="D20" s="466" t="s">
        <v>63</v>
      </c>
      <c r="E20" s="466" t="s">
        <v>52</v>
      </c>
      <c r="F20" s="466" t="s">
        <v>8</v>
      </c>
      <c r="G20" s="466" t="s">
        <v>45</v>
      </c>
      <c r="H20" s="466" t="s">
        <v>65</v>
      </c>
      <c r="I20" s="466" t="s">
        <v>66</v>
      </c>
      <c r="J20" s="466" t="s">
        <v>67</v>
      </c>
      <c r="K20" s="466" t="s">
        <v>68</v>
      </c>
      <c r="L20" s="466" t="s">
        <v>69</v>
      </c>
      <c r="M20" s="466" t="s">
        <v>70</v>
      </c>
      <c r="N20" s="467" t="s">
        <v>71</v>
      </c>
      <c r="O20" s="468" t="s">
        <v>51</v>
      </c>
      <c r="P20" s="40"/>
    </row>
    <row r="21" spans="1:16" ht="26.25">
      <c r="A21" s="40"/>
      <c r="B21" s="446" t="s">
        <v>1428</v>
      </c>
      <c r="C21" s="447" t="e">
        <f>_xlfn.SUMIFS(#REF!,#REF!,"1")</f>
        <v>#REF!</v>
      </c>
      <c r="D21" s="431" t="e">
        <f>_xlfn.SUMIFS(#REF!,#REF!,"1")</f>
        <v>#REF!</v>
      </c>
      <c r="E21" s="431" t="e">
        <f>_xlfn.SUMIFS(#REF!,#REF!,"1")</f>
        <v>#REF!</v>
      </c>
      <c r="F21" s="431" t="e">
        <f>_xlfn.SUMIFS(#REF!,#REF!,"1")</f>
        <v>#REF!</v>
      </c>
      <c r="G21" s="431" t="e">
        <f>_xlfn.SUMIFS(#REF!,#REF!,"1")</f>
        <v>#REF!</v>
      </c>
      <c r="H21" s="431" t="e">
        <f>_xlfn.SUMIFS(#REF!,#REF!,"1")</f>
        <v>#REF!</v>
      </c>
      <c r="I21" s="431" t="e">
        <f>_xlfn.SUMIFS(#REF!,#REF!,"1")</f>
        <v>#REF!</v>
      </c>
      <c r="J21" s="431" t="e">
        <f>_xlfn.SUMIFS(#REF!,#REF!,"1")</f>
        <v>#REF!</v>
      </c>
      <c r="K21" s="431" t="e">
        <f>_xlfn.SUMIFS(#REF!,#REF!,"1")</f>
        <v>#REF!</v>
      </c>
      <c r="L21" s="431" t="e">
        <f>_xlfn.SUMIFS(#REF!,#REF!,"1")</f>
        <v>#REF!</v>
      </c>
      <c r="M21" s="431" t="e">
        <f>_xlfn.SUMIFS(#REF!,#REF!,"1")</f>
        <v>#REF!</v>
      </c>
      <c r="N21" s="431" t="e">
        <f>_xlfn.SUMIFS(#REF!,#REF!,"1")</f>
        <v>#REF!</v>
      </c>
      <c r="O21" s="448" t="e">
        <f>SUM(C21:N21)</f>
        <v>#REF!</v>
      </c>
      <c r="P21" s="40"/>
    </row>
    <row r="22" spans="1:16" ht="26.25">
      <c r="A22" s="40"/>
      <c r="B22" s="464" t="s">
        <v>1429</v>
      </c>
      <c r="C22" s="457" t="e">
        <f>_xlfn.SUMIFS(#REF!,#REF!,"1")</f>
        <v>#REF!</v>
      </c>
      <c r="D22" s="458" t="e">
        <f>_xlfn.SUMIFS(#REF!,#REF!,"1")</f>
        <v>#REF!</v>
      </c>
      <c r="E22" s="458" t="e">
        <f>_xlfn.SUMIFS(#REF!,#REF!,"1")</f>
        <v>#REF!</v>
      </c>
      <c r="F22" s="458" t="e">
        <f>_xlfn.SUMIFS(#REF!,#REF!,"1")</f>
        <v>#REF!</v>
      </c>
      <c r="G22" s="458" t="e">
        <f>_xlfn.SUMIFS(#REF!,#REF!,"1")</f>
        <v>#REF!</v>
      </c>
      <c r="H22" s="458" t="e">
        <f>_xlfn.SUMIFS(#REF!,#REF!,"1")</f>
        <v>#REF!</v>
      </c>
      <c r="I22" s="458" t="e">
        <f>_xlfn.SUMIFS(#REF!,#REF!,"1")</f>
        <v>#REF!</v>
      </c>
      <c r="J22" s="458" t="e">
        <f>_xlfn.SUMIFS(#REF!,#REF!,"1")</f>
        <v>#REF!</v>
      </c>
      <c r="K22" s="458" t="e">
        <f>_xlfn.SUMIFS(#REF!,#REF!,"1")</f>
        <v>#REF!</v>
      </c>
      <c r="L22" s="458" t="e">
        <f>_xlfn.SUMIFS(#REF!,#REF!,"1")</f>
        <v>#REF!</v>
      </c>
      <c r="M22" s="458" t="e">
        <f>_xlfn.SUMIFS(#REF!,#REF!,"1")</f>
        <v>#REF!</v>
      </c>
      <c r="N22" s="458" t="e">
        <f>_xlfn.SUMIFS(#REF!,#REF!,"1")</f>
        <v>#REF!</v>
      </c>
      <c r="O22" s="459" t="e">
        <f aca="true" t="shared" si="3" ref="O22:O32">SUM(C22:N22)</f>
        <v>#REF!</v>
      </c>
      <c r="P22" s="40"/>
    </row>
    <row r="23" spans="1:16" ht="26.25">
      <c r="A23" s="40"/>
      <c r="B23" s="464" t="s">
        <v>1433</v>
      </c>
      <c r="C23" s="457" t="e">
        <f>_xlfn.SUMIFS(#REF!,#REF!,"1")</f>
        <v>#REF!</v>
      </c>
      <c r="D23" s="458" t="e">
        <f>_xlfn.SUMIFS(#REF!,#REF!,"1")</f>
        <v>#REF!</v>
      </c>
      <c r="E23" s="458" t="e">
        <f>_xlfn.SUMIFS(#REF!,#REF!,"1")</f>
        <v>#REF!</v>
      </c>
      <c r="F23" s="458" t="e">
        <f>_xlfn.SUMIFS(#REF!,#REF!,"1")</f>
        <v>#REF!</v>
      </c>
      <c r="G23" s="458" t="e">
        <f>_xlfn.SUMIFS(#REF!,#REF!,"1")</f>
        <v>#REF!</v>
      </c>
      <c r="H23" s="458" t="e">
        <f>_xlfn.SUMIFS(#REF!,#REF!,"1")</f>
        <v>#REF!</v>
      </c>
      <c r="I23" s="458" t="e">
        <f>_xlfn.SUMIFS(#REF!,#REF!,"1")</f>
        <v>#REF!</v>
      </c>
      <c r="J23" s="458" t="e">
        <f>_xlfn.SUMIFS(#REF!,#REF!,"1")</f>
        <v>#REF!</v>
      </c>
      <c r="K23" s="458" t="e">
        <f>_xlfn.SUMIFS(#REF!,#REF!,"1")</f>
        <v>#REF!</v>
      </c>
      <c r="L23" s="458" t="e">
        <f>_xlfn.SUMIFS(#REF!,#REF!,"1")</f>
        <v>#REF!</v>
      </c>
      <c r="M23" s="458" t="e">
        <f>_xlfn.SUMIFS(#REF!,#REF!,"1")</f>
        <v>#REF!</v>
      </c>
      <c r="N23" s="458" t="e">
        <f>_xlfn.SUMIFS(#REF!,#REF!,"1")</f>
        <v>#REF!</v>
      </c>
      <c r="O23" s="459" t="e">
        <f t="shared" si="3"/>
        <v>#REF!</v>
      </c>
      <c r="P23" s="40"/>
    </row>
    <row r="24" spans="1:16" ht="26.25">
      <c r="A24" s="40"/>
      <c r="B24" s="464" t="s">
        <v>16</v>
      </c>
      <c r="C24" s="457" t="e">
        <f>_xlfn.SUMIFS(#REF!,#REF!,"1")</f>
        <v>#REF!</v>
      </c>
      <c r="D24" s="458" t="e">
        <f>_xlfn.SUMIFS(#REF!,#REF!,"1")</f>
        <v>#REF!</v>
      </c>
      <c r="E24" s="458" t="e">
        <f>_xlfn.SUMIFS(#REF!,#REF!,"1")</f>
        <v>#REF!</v>
      </c>
      <c r="F24" s="458" t="e">
        <f>_xlfn.SUMIFS(#REF!,#REF!,"1")</f>
        <v>#REF!</v>
      </c>
      <c r="G24" s="458" t="e">
        <f>_xlfn.SUMIFS(#REF!,#REF!,"1")</f>
        <v>#REF!</v>
      </c>
      <c r="H24" s="458" t="e">
        <f>_xlfn.SUMIFS(#REF!,#REF!,"1")</f>
        <v>#REF!</v>
      </c>
      <c r="I24" s="458" t="e">
        <f>_xlfn.SUMIFS(#REF!,#REF!,"1")</f>
        <v>#REF!</v>
      </c>
      <c r="J24" s="458" t="e">
        <f>_xlfn.SUMIFS(#REF!,#REF!,"1")</f>
        <v>#REF!</v>
      </c>
      <c r="K24" s="458" t="e">
        <f>_xlfn.SUMIFS(#REF!,#REF!,"1")</f>
        <v>#REF!</v>
      </c>
      <c r="L24" s="458" t="e">
        <f>_xlfn.SUMIFS(#REF!,#REF!,"1")</f>
        <v>#REF!</v>
      </c>
      <c r="M24" s="458" t="e">
        <f>_xlfn.SUMIFS(#REF!,#REF!,"1")</f>
        <v>#REF!</v>
      </c>
      <c r="N24" s="458" t="e">
        <f>_xlfn.SUMIFS(#REF!,#REF!,"1")</f>
        <v>#REF!</v>
      </c>
      <c r="O24" s="459" t="e">
        <f t="shared" si="3"/>
        <v>#REF!</v>
      </c>
      <c r="P24" s="40"/>
    </row>
    <row r="25" spans="1:16" ht="26.25">
      <c r="A25" s="40"/>
      <c r="B25" s="464" t="s">
        <v>1435</v>
      </c>
      <c r="C25" s="457" t="e">
        <f>_xlfn.SUMIFS(#REF!,#REF!,"1")</f>
        <v>#REF!</v>
      </c>
      <c r="D25" s="458" t="e">
        <f>_xlfn.SUMIFS(#REF!,#REF!,"1")</f>
        <v>#REF!</v>
      </c>
      <c r="E25" s="458" t="e">
        <f>_xlfn.SUMIFS(#REF!,#REF!,"1")</f>
        <v>#REF!</v>
      </c>
      <c r="F25" s="458" t="e">
        <f>_xlfn.SUMIFS(#REF!,#REF!,"1")</f>
        <v>#REF!</v>
      </c>
      <c r="G25" s="458" t="e">
        <f>_xlfn.SUMIFS(#REF!,#REF!,"1")</f>
        <v>#REF!</v>
      </c>
      <c r="H25" s="458" t="e">
        <f>_xlfn.SUMIFS(#REF!,#REF!,"1")</f>
        <v>#REF!</v>
      </c>
      <c r="I25" s="458" t="e">
        <f>_xlfn.SUMIFS(#REF!,#REF!,"1")</f>
        <v>#REF!</v>
      </c>
      <c r="J25" s="458" t="e">
        <f>_xlfn.SUMIFS(#REF!,#REF!,"1")</f>
        <v>#REF!</v>
      </c>
      <c r="K25" s="458" t="e">
        <f>_xlfn.SUMIFS(#REF!,#REF!,"1")</f>
        <v>#REF!</v>
      </c>
      <c r="L25" s="458" t="e">
        <f>_xlfn.SUMIFS(#REF!,#REF!,"1")</f>
        <v>#REF!</v>
      </c>
      <c r="M25" s="458" t="e">
        <f>_xlfn.SUMIFS(#REF!,#REF!,"1")</f>
        <v>#REF!</v>
      </c>
      <c r="N25" s="458" t="e">
        <f>_xlfn.SUMIFS(#REF!,#REF!,"1")</f>
        <v>#REF!</v>
      </c>
      <c r="O25" s="459" t="e">
        <f t="shared" si="3"/>
        <v>#REF!</v>
      </c>
      <c r="P25" s="40"/>
    </row>
    <row r="26" spans="1:16" ht="26.25">
      <c r="A26" s="40"/>
      <c r="B26" s="464" t="s">
        <v>1441</v>
      </c>
      <c r="C26" s="457" t="e">
        <f>_xlfn.SUMIFS(#REF!,#REF!,"1")</f>
        <v>#REF!</v>
      </c>
      <c r="D26" s="458" t="e">
        <f>_xlfn.SUMIFS(#REF!,#REF!,"1")</f>
        <v>#REF!</v>
      </c>
      <c r="E26" s="458" t="e">
        <f>_xlfn.SUMIFS(#REF!,#REF!,"1")</f>
        <v>#REF!</v>
      </c>
      <c r="F26" s="458" t="e">
        <f>_xlfn.SUMIFS(#REF!,#REF!,"1")</f>
        <v>#REF!</v>
      </c>
      <c r="G26" s="458" t="e">
        <f>_xlfn.SUMIFS(#REF!,#REF!,"1")</f>
        <v>#REF!</v>
      </c>
      <c r="H26" s="458" t="e">
        <f>_xlfn.SUMIFS(#REF!,#REF!,"1")</f>
        <v>#REF!</v>
      </c>
      <c r="I26" s="458" t="e">
        <f>_xlfn.SUMIFS(#REF!,#REF!,"1")</f>
        <v>#REF!</v>
      </c>
      <c r="J26" s="458" t="e">
        <f>_xlfn.SUMIFS(#REF!,#REF!,"1")</f>
        <v>#REF!</v>
      </c>
      <c r="K26" s="458" t="e">
        <f>_xlfn.SUMIFS(#REF!,#REF!,"1")</f>
        <v>#REF!</v>
      </c>
      <c r="L26" s="458" t="e">
        <f>_xlfn.SUMIFS(#REF!,#REF!,"1")</f>
        <v>#REF!</v>
      </c>
      <c r="M26" s="458" t="e">
        <f>_xlfn.SUMIFS(#REF!,#REF!,"1")</f>
        <v>#REF!</v>
      </c>
      <c r="N26" s="458" t="e">
        <f>_xlfn.SUMIFS(#REF!,#REF!,"1")</f>
        <v>#REF!</v>
      </c>
      <c r="O26" s="459" t="e">
        <f t="shared" si="3"/>
        <v>#REF!</v>
      </c>
      <c r="P26" s="40"/>
    </row>
    <row r="27" spans="1:16" ht="26.25">
      <c r="A27" s="40"/>
      <c r="B27" s="449" t="s">
        <v>1430</v>
      </c>
      <c r="C27" s="435" t="e">
        <f>#REF!</f>
        <v>#REF!</v>
      </c>
      <c r="D27" s="436" t="e">
        <f>#REF!</f>
        <v>#REF!</v>
      </c>
      <c r="E27" s="436" t="e">
        <f>#REF!</f>
        <v>#REF!</v>
      </c>
      <c r="F27" s="436" t="e">
        <f>#REF!</f>
        <v>#REF!</v>
      </c>
      <c r="G27" s="436" t="e">
        <f>#REF!</f>
        <v>#REF!</v>
      </c>
      <c r="H27" s="436" t="e">
        <f>#REF!</f>
        <v>#REF!</v>
      </c>
      <c r="I27" s="436" t="e">
        <f>#REF!</f>
        <v>#REF!</v>
      </c>
      <c r="J27" s="436" t="e">
        <f>#REF!</f>
        <v>#REF!</v>
      </c>
      <c r="K27" s="436" t="e">
        <f>#REF!</f>
        <v>#REF!</v>
      </c>
      <c r="L27" s="436" t="e">
        <f>#REF!</f>
        <v>#REF!</v>
      </c>
      <c r="M27" s="436" t="e">
        <f>#REF!</f>
        <v>#REF!</v>
      </c>
      <c r="N27" s="436" t="e">
        <f>#REF!</f>
        <v>#REF!</v>
      </c>
      <c r="O27" s="450" t="e">
        <f>SUM(C27:N27)</f>
        <v>#REF!</v>
      </c>
      <c r="P27" s="40"/>
    </row>
    <row r="28" spans="1:16" ht="26.25">
      <c r="A28" s="40"/>
      <c r="B28" s="449" t="s">
        <v>1431</v>
      </c>
      <c r="C28" s="435" t="e">
        <f>#REF!+#REF!</f>
        <v>#REF!</v>
      </c>
      <c r="D28" s="436" t="e">
        <f>#REF!+#REF!</f>
        <v>#REF!</v>
      </c>
      <c r="E28" s="436" t="e">
        <f>#REF!+#REF!</f>
        <v>#REF!</v>
      </c>
      <c r="F28" s="436" t="e">
        <f>#REF!+#REF!</f>
        <v>#REF!</v>
      </c>
      <c r="G28" s="436" t="e">
        <f>#REF!+#REF!</f>
        <v>#REF!</v>
      </c>
      <c r="H28" s="436" t="e">
        <f>#REF!+#REF!</f>
        <v>#REF!</v>
      </c>
      <c r="I28" s="436" t="e">
        <f>#REF!+#REF!</f>
        <v>#REF!</v>
      </c>
      <c r="J28" s="436" t="e">
        <f>#REF!+#REF!</f>
        <v>#REF!</v>
      </c>
      <c r="K28" s="436" t="e">
        <f>#REF!+#REF!</f>
        <v>#REF!</v>
      </c>
      <c r="L28" s="436" t="e">
        <f>#REF!+#REF!</f>
        <v>#REF!</v>
      </c>
      <c r="M28" s="436" t="e">
        <f>#REF!+#REF!</f>
        <v>#REF!</v>
      </c>
      <c r="N28" s="436" t="e">
        <f>#REF!+#REF!</f>
        <v>#REF!</v>
      </c>
      <c r="O28" s="450" t="e">
        <f>SUM(C28:N28)</f>
        <v>#REF!</v>
      </c>
      <c r="P28" s="40"/>
    </row>
    <row r="29" spans="1:16" ht="26.25">
      <c r="A29" s="40"/>
      <c r="B29" s="449" t="s">
        <v>1432</v>
      </c>
      <c r="C29" s="451" t="e">
        <f>#REF!</f>
        <v>#REF!</v>
      </c>
      <c r="D29" s="452" t="e">
        <f>#REF!</f>
        <v>#REF!</v>
      </c>
      <c r="E29" s="452" t="e">
        <f>#REF!</f>
        <v>#REF!</v>
      </c>
      <c r="F29" s="452" t="e">
        <f>#REF!</f>
        <v>#REF!</v>
      </c>
      <c r="G29" s="452" t="e">
        <f>#REF!</f>
        <v>#REF!</v>
      </c>
      <c r="H29" s="452" t="e">
        <f>#REF!</f>
        <v>#REF!</v>
      </c>
      <c r="I29" s="452" t="e">
        <f>#REF!</f>
        <v>#REF!</v>
      </c>
      <c r="J29" s="452" t="e">
        <f>#REF!</f>
        <v>#REF!</v>
      </c>
      <c r="K29" s="452" t="e">
        <f>#REF!</f>
        <v>#REF!</v>
      </c>
      <c r="L29" s="452" t="e">
        <f>#REF!</f>
        <v>#REF!</v>
      </c>
      <c r="M29" s="452" t="e">
        <f>#REF!</f>
        <v>#REF!</v>
      </c>
      <c r="N29" s="452" t="e">
        <f>#REF!</f>
        <v>#REF!</v>
      </c>
      <c r="O29" s="453" t="e">
        <f>SUM(C29:N29)</f>
        <v>#REF!</v>
      </c>
      <c r="P29" s="40"/>
    </row>
    <row r="30" spans="1:16" ht="27" thickBot="1">
      <c r="A30" s="40"/>
      <c r="B30" s="449" t="s">
        <v>1154</v>
      </c>
      <c r="C30" s="454" t="e">
        <f aca="true" t="shared" si="4" ref="C30:N30">SUM(C21:C29)</f>
        <v>#REF!</v>
      </c>
      <c r="D30" s="455" t="e">
        <f t="shared" si="4"/>
        <v>#REF!</v>
      </c>
      <c r="E30" s="455" t="e">
        <f t="shared" si="4"/>
        <v>#REF!</v>
      </c>
      <c r="F30" s="455" t="e">
        <f t="shared" si="4"/>
        <v>#REF!</v>
      </c>
      <c r="G30" s="455" t="e">
        <f t="shared" si="4"/>
        <v>#REF!</v>
      </c>
      <c r="H30" s="455" t="e">
        <f t="shared" si="4"/>
        <v>#REF!</v>
      </c>
      <c r="I30" s="455" t="e">
        <f t="shared" si="4"/>
        <v>#REF!</v>
      </c>
      <c r="J30" s="455" t="e">
        <f t="shared" si="4"/>
        <v>#REF!</v>
      </c>
      <c r="K30" s="455" t="e">
        <f t="shared" si="4"/>
        <v>#REF!</v>
      </c>
      <c r="L30" s="455" t="e">
        <f t="shared" si="4"/>
        <v>#REF!</v>
      </c>
      <c r="M30" s="455" t="e">
        <f t="shared" si="4"/>
        <v>#REF!</v>
      </c>
      <c r="N30" s="455" t="e">
        <f t="shared" si="4"/>
        <v>#REF!</v>
      </c>
      <c r="O30" s="456" t="e">
        <f>SUM(C30:N30)</f>
        <v>#REF!</v>
      </c>
      <c r="P30" s="40"/>
    </row>
    <row r="31" spans="1:16" ht="26.25">
      <c r="A31" s="40"/>
      <c r="B31" s="449" t="s">
        <v>1387</v>
      </c>
      <c r="C31" s="457" t="e">
        <f>C30*0.21</f>
        <v>#REF!</v>
      </c>
      <c r="D31" s="458" t="e">
        <f aca="true" t="shared" si="5" ref="D31:N31">D30*0.21</f>
        <v>#REF!</v>
      </c>
      <c r="E31" s="458" t="e">
        <f t="shared" si="5"/>
        <v>#REF!</v>
      </c>
      <c r="F31" s="458" t="e">
        <f t="shared" si="5"/>
        <v>#REF!</v>
      </c>
      <c r="G31" s="458" t="e">
        <f t="shared" si="5"/>
        <v>#REF!</v>
      </c>
      <c r="H31" s="458" t="e">
        <f t="shared" si="5"/>
        <v>#REF!</v>
      </c>
      <c r="I31" s="458" t="e">
        <f t="shared" si="5"/>
        <v>#REF!</v>
      </c>
      <c r="J31" s="458" t="e">
        <f t="shared" si="5"/>
        <v>#REF!</v>
      </c>
      <c r="K31" s="458" t="e">
        <f t="shared" si="5"/>
        <v>#REF!</v>
      </c>
      <c r="L31" s="458" t="e">
        <f t="shared" si="5"/>
        <v>#REF!</v>
      </c>
      <c r="M31" s="458" t="e">
        <f t="shared" si="5"/>
        <v>#REF!</v>
      </c>
      <c r="N31" s="458" t="e">
        <f t="shared" si="5"/>
        <v>#REF!</v>
      </c>
      <c r="O31" s="459" t="e">
        <f t="shared" si="3"/>
        <v>#REF!</v>
      </c>
      <c r="P31" s="40"/>
    </row>
    <row r="32" spans="1:16" ht="27" thickBot="1">
      <c r="A32" s="40"/>
      <c r="B32" s="460" t="s">
        <v>1388</v>
      </c>
      <c r="C32" s="461" t="e">
        <f>C30+C31</f>
        <v>#REF!</v>
      </c>
      <c r="D32" s="462" t="e">
        <f aca="true" t="shared" si="6" ref="D32:N32">D30+D31</f>
        <v>#REF!</v>
      </c>
      <c r="E32" s="462" t="e">
        <f t="shared" si="6"/>
        <v>#REF!</v>
      </c>
      <c r="F32" s="462" t="e">
        <f t="shared" si="6"/>
        <v>#REF!</v>
      </c>
      <c r="G32" s="462" t="e">
        <f t="shared" si="6"/>
        <v>#REF!</v>
      </c>
      <c r="H32" s="462" t="e">
        <f t="shared" si="6"/>
        <v>#REF!</v>
      </c>
      <c r="I32" s="462" t="e">
        <f t="shared" si="6"/>
        <v>#REF!</v>
      </c>
      <c r="J32" s="462" t="e">
        <f t="shared" si="6"/>
        <v>#REF!</v>
      </c>
      <c r="K32" s="462" t="e">
        <f t="shared" si="6"/>
        <v>#REF!</v>
      </c>
      <c r="L32" s="462" t="e">
        <f t="shared" si="6"/>
        <v>#REF!</v>
      </c>
      <c r="M32" s="462" t="e">
        <f t="shared" si="6"/>
        <v>#REF!</v>
      </c>
      <c r="N32" s="462" t="e">
        <f t="shared" si="6"/>
        <v>#REF!</v>
      </c>
      <c r="O32" s="463" t="e">
        <f t="shared" si="3"/>
        <v>#REF!</v>
      </c>
      <c r="P32" s="40"/>
    </row>
    <row r="33" spans="1:16" ht="15.75">
      <c r="A33" s="40"/>
      <c r="B33" s="40"/>
      <c r="C33" s="40"/>
      <c r="D33" s="40"/>
      <c r="E33" s="40"/>
      <c r="F33" s="40"/>
      <c r="G33" s="40"/>
      <c r="H33" s="40"/>
      <c r="I33" s="40"/>
      <c r="J33" s="40"/>
      <c r="K33" s="40"/>
      <c r="L33" s="40"/>
      <c r="M33" s="40"/>
      <c r="N33" s="40"/>
      <c r="O33" s="40"/>
      <c r="P33" s="40"/>
    </row>
    <row r="34" spans="1:16" ht="15.75">
      <c r="A34" s="40"/>
      <c r="B34" s="40"/>
      <c r="C34" s="40"/>
      <c r="D34" s="40"/>
      <c r="E34" s="40"/>
      <c r="F34" s="40"/>
      <c r="G34" s="40"/>
      <c r="H34" s="40"/>
      <c r="I34" s="40"/>
      <c r="J34" s="40"/>
      <c r="K34" s="40"/>
      <c r="L34" s="40"/>
      <c r="M34" s="40"/>
      <c r="N34" s="40"/>
      <c r="O34" s="40"/>
      <c r="P34" s="40"/>
    </row>
    <row r="35" spans="1:16" ht="15.75">
      <c r="A35" s="40"/>
      <c r="B35" s="40"/>
      <c r="C35" s="40"/>
      <c r="D35" s="40"/>
      <c r="E35" s="40"/>
      <c r="F35" s="40"/>
      <c r="G35" s="40"/>
      <c r="H35" s="40"/>
      <c r="I35" s="40"/>
      <c r="J35" s="40"/>
      <c r="K35" s="40"/>
      <c r="L35" s="40"/>
      <c r="M35" s="40"/>
      <c r="N35" s="40"/>
      <c r="O35" s="40"/>
      <c r="P35" s="40"/>
    </row>
    <row r="36" spans="1:16" ht="15.75">
      <c r="A36" s="40"/>
      <c r="B36" s="40"/>
      <c r="C36" s="40"/>
      <c r="D36" s="40"/>
      <c r="E36" s="40"/>
      <c r="F36" s="40"/>
      <c r="G36" s="40"/>
      <c r="H36" s="40"/>
      <c r="I36" s="40"/>
      <c r="J36" s="40"/>
      <c r="K36" s="40"/>
      <c r="L36" s="40"/>
      <c r="M36" s="40"/>
      <c r="N36" s="40"/>
      <c r="O36" s="40"/>
      <c r="P36" s="40"/>
    </row>
    <row r="37" spans="1:16" ht="15.75">
      <c r="A37" s="40"/>
      <c r="B37" s="40"/>
      <c r="C37" s="40"/>
      <c r="D37" s="40"/>
      <c r="E37" s="40"/>
      <c r="F37" s="40"/>
      <c r="G37" s="40"/>
      <c r="H37" s="40"/>
      <c r="I37" s="40"/>
      <c r="J37" s="40"/>
      <c r="K37" s="40"/>
      <c r="L37" s="40"/>
      <c r="M37" s="40"/>
      <c r="N37" s="40"/>
      <c r="O37" s="40"/>
      <c r="P37" s="40"/>
    </row>
    <row r="38" spans="1:16" ht="15.75">
      <c r="A38" s="40"/>
      <c r="B38" s="40"/>
      <c r="C38" s="40"/>
      <c r="D38" s="40"/>
      <c r="E38" s="40"/>
      <c r="F38" s="40"/>
      <c r="G38" s="40"/>
      <c r="H38" s="40"/>
      <c r="I38" s="40"/>
      <c r="J38" s="40"/>
      <c r="K38" s="40"/>
      <c r="L38" s="40"/>
      <c r="M38" s="40"/>
      <c r="N38" s="40"/>
      <c r="O38" s="40"/>
      <c r="P38" s="40"/>
    </row>
    <row r="39" spans="1:16" ht="15.75">
      <c r="A39" s="40"/>
      <c r="B39" s="40"/>
      <c r="C39" s="40"/>
      <c r="D39" s="40"/>
      <c r="E39" s="40"/>
      <c r="F39" s="40"/>
      <c r="G39" s="40"/>
      <c r="H39" s="40"/>
      <c r="I39" s="40"/>
      <c r="J39" s="40"/>
      <c r="K39" s="40"/>
      <c r="L39" s="40"/>
      <c r="M39" s="40"/>
      <c r="N39" s="40"/>
      <c r="O39" s="40"/>
      <c r="P39" s="40"/>
    </row>
    <row r="40" spans="1:16" ht="15.75">
      <c r="A40" s="40"/>
      <c r="B40" s="40"/>
      <c r="C40" s="40"/>
      <c r="D40" s="40"/>
      <c r="E40" s="40"/>
      <c r="F40" s="40"/>
      <c r="G40" s="40"/>
      <c r="H40" s="40"/>
      <c r="I40" s="40"/>
      <c r="J40" s="40"/>
      <c r="K40" s="40"/>
      <c r="L40" s="40"/>
      <c r="M40" s="40"/>
      <c r="N40" s="40"/>
      <c r="O40" s="40"/>
      <c r="P40" s="40"/>
    </row>
    <row r="41" spans="1:16" ht="15.75">
      <c r="A41" s="40"/>
      <c r="B41" s="40"/>
      <c r="C41" s="40"/>
      <c r="D41" s="40"/>
      <c r="E41" s="40"/>
      <c r="F41" s="40"/>
      <c r="G41" s="40"/>
      <c r="H41" s="40"/>
      <c r="I41" s="40"/>
      <c r="J41" s="40"/>
      <c r="K41" s="40"/>
      <c r="L41" s="40"/>
      <c r="M41" s="40"/>
      <c r="N41" s="40"/>
      <c r="O41" s="40"/>
      <c r="P41" s="40"/>
    </row>
    <row r="42" spans="1:16" ht="15.75">
      <c r="A42" s="40"/>
      <c r="B42" s="40"/>
      <c r="C42" s="40"/>
      <c r="D42" s="40"/>
      <c r="E42" s="40"/>
      <c r="F42" s="40"/>
      <c r="G42" s="40"/>
      <c r="H42" s="40"/>
      <c r="I42" s="40"/>
      <c r="J42" s="40"/>
      <c r="K42" s="40"/>
      <c r="L42" s="40"/>
      <c r="M42" s="40"/>
      <c r="N42" s="40"/>
      <c r="O42" s="40"/>
      <c r="P42" s="40"/>
    </row>
  </sheetData>
  <sheetProtection/>
  <mergeCells count="2">
    <mergeCell ref="C2:O4"/>
    <mergeCell ref="C17:O19"/>
  </mergeCells>
  <printOptions/>
  <pageMargins left="0.7" right="0.7" top="0.787401575" bottom="0.7874015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B1:G14"/>
  <sheetViews>
    <sheetView zoomScale="70" zoomScaleNormal="70" zoomScalePageLayoutView="0" workbookViewId="0" topLeftCell="A1">
      <selection activeCell="K15" sqref="K15"/>
    </sheetView>
  </sheetViews>
  <sheetFormatPr defaultColWidth="8.796875" defaultRowHeight="15" outlineLevelCol="1"/>
  <cols>
    <col min="1" max="1" width="9" style="0" customWidth="1" outlineLevel="1"/>
    <col min="2" max="5" width="20.59765625" style="0" customWidth="1" outlineLevel="1"/>
    <col min="6" max="6" width="9" style="0" customWidth="1" outlineLevel="1"/>
  </cols>
  <sheetData>
    <row r="1" ht="16.5" thickBot="1">
      <c r="G1" s="762" t="s">
        <v>1400</v>
      </c>
    </row>
    <row r="2" spans="2:7" ht="26.25">
      <c r="B2" s="397"/>
      <c r="C2" s="398" t="s">
        <v>1399</v>
      </c>
      <c r="D2" s="398" t="s">
        <v>1398</v>
      </c>
      <c r="E2" s="398" t="s">
        <v>1397</v>
      </c>
      <c r="G2" s="762"/>
    </row>
    <row r="3" spans="2:7" ht="26.25">
      <c r="B3" s="399" t="s">
        <v>1278</v>
      </c>
      <c r="C3" s="400" t="e">
        <f>#REF!</f>
        <v>#REF!</v>
      </c>
      <c r="D3" s="400" t="e">
        <f>#REF!</f>
        <v>#REF!</v>
      </c>
      <c r="E3" s="401">
        <f>_xlfn.IFERROR(C3/D3,)</f>
        <v>0</v>
      </c>
      <c r="G3" s="762"/>
    </row>
    <row r="4" spans="2:7" ht="26.25">
      <c r="B4" s="402" t="s">
        <v>1283</v>
      </c>
      <c r="C4" s="403">
        <f>_xlfn.IFERROR(C5/C3,)</f>
        <v>0</v>
      </c>
      <c r="D4" s="403">
        <f>_xlfn.IFERROR(D5/D3,)</f>
        <v>0</v>
      </c>
      <c r="E4" s="404">
        <f>_xlfn.IFERROR(C4/D4,)</f>
        <v>0</v>
      </c>
      <c r="G4" s="762"/>
    </row>
    <row r="5" spans="2:7" ht="26.25">
      <c r="B5" s="405" t="s">
        <v>1282</v>
      </c>
      <c r="C5" s="406" t="e">
        <f>#REF!</f>
        <v>#REF!</v>
      </c>
      <c r="D5" s="406" t="e">
        <f>#REF!</f>
        <v>#REF!</v>
      </c>
      <c r="E5" s="407">
        <f aca="true" t="shared" si="0" ref="E5:E14">_xlfn.IFERROR(C5/D5,)</f>
        <v>0</v>
      </c>
      <c r="G5" s="762"/>
    </row>
    <row r="6" spans="2:7" ht="26.25">
      <c r="B6" s="402" t="s">
        <v>1279</v>
      </c>
      <c r="C6" s="408">
        <f>_xlfn.IFERROR(C7/$C$3,)</f>
        <v>0</v>
      </c>
      <c r="D6" s="408">
        <f>_xlfn.IFERROR(D7/$C$3,)</f>
        <v>0</v>
      </c>
      <c r="E6" s="409">
        <f t="shared" si="0"/>
        <v>0</v>
      </c>
      <c r="G6" s="762"/>
    </row>
    <row r="7" spans="2:7" ht="26.25">
      <c r="B7" s="405" t="s">
        <v>1280</v>
      </c>
      <c r="C7" s="406" t="e">
        <f>#REF!</f>
        <v>#REF!</v>
      </c>
      <c r="D7" s="406" t="e">
        <f>#REF!</f>
        <v>#REF!</v>
      </c>
      <c r="E7" s="410">
        <f t="shared" si="0"/>
        <v>0</v>
      </c>
      <c r="G7" s="762"/>
    </row>
    <row r="8" spans="2:7" ht="26.25">
      <c r="B8" s="402" t="s">
        <v>1284</v>
      </c>
      <c r="C8" s="408">
        <f>_xlfn.IFERROR(C9/$C$3,)</f>
        <v>0</v>
      </c>
      <c r="D8" s="408">
        <f>_xlfn.IFERROR(D9/$C$3,)</f>
        <v>0</v>
      </c>
      <c r="E8" s="404">
        <f t="shared" si="0"/>
        <v>0</v>
      </c>
      <c r="G8" s="762"/>
    </row>
    <row r="9" spans="2:7" ht="26.25">
      <c r="B9" s="405" t="s">
        <v>1285</v>
      </c>
      <c r="C9" s="406" t="e">
        <f>#REF!</f>
        <v>#REF!</v>
      </c>
      <c r="D9" s="406" t="e">
        <f>#REF!</f>
        <v>#REF!</v>
      </c>
      <c r="E9" s="410">
        <f t="shared" si="0"/>
        <v>0</v>
      </c>
      <c r="G9" s="762"/>
    </row>
    <row r="10" spans="2:7" ht="26.25">
      <c r="B10" s="402" t="s">
        <v>1281</v>
      </c>
      <c r="C10" s="411" t="e">
        <f>#REF!</f>
        <v>#REF!</v>
      </c>
      <c r="D10" s="411" t="e">
        <f>#REF!</f>
        <v>#REF!</v>
      </c>
      <c r="E10" s="412">
        <f t="shared" si="0"/>
        <v>0</v>
      </c>
      <c r="G10" s="762"/>
    </row>
    <row r="11" spans="2:7" ht="26.25">
      <c r="B11" s="405" t="s">
        <v>22</v>
      </c>
      <c r="C11" s="413">
        <f>_xlfn.IFERROR(C10/C5,)</f>
        <v>0</v>
      </c>
      <c r="D11" s="413" t="e">
        <f>D10/D5</f>
        <v>#REF!</v>
      </c>
      <c r="E11" s="414">
        <f t="shared" si="0"/>
        <v>0</v>
      </c>
      <c r="G11" s="762"/>
    </row>
    <row r="12" spans="2:7" ht="26.25">
      <c r="B12" s="402" t="s">
        <v>6</v>
      </c>
      <c r="C12" s="415">
        <f>_xlfn.IFERROR(C10/C7,)</f>
        <v>0</v>
      </c>
      <c r="D12" s="415">
        <f>_xlfn.IFERROR(D10/D7,)</f>
        <v>0</v>
      </c>
      <c r="E12" s="412">
        <f t="shared" si="0"/>
        <v>0</v>
      </c>
      <c r="G12" s="762"/>
    </row>
    <row r="13" spans="2:7" ht="26.25">
      <c r="B13" s="416" t="s">
        <v>1286</v>
      </c>
      <c r="C13" s="417">
        <f>_xlfn.IFERROR(C10/C9,)</f>
        <v>0</v>
      </c>
      <c r="D13" s="417" t="e">
        <f>D10/D9</f>
        <v>#REF!</v>
      </c>
      <c r="E13" s="414">
        <f t="shared" si="0"/>
        <v>0</v>
      </c>
      <c r="G13" s="762"/>
    </row>
    <row r="14" spans="2:7" ht="27" thickBot="1">
      <c r="B14" s="418" t="s">
        <v>5</v>
      </c>
      <c r="C14" s="419">
        <f>_xlfn.IFERROR(C10/C3*1000,)</f>
        <v>0</v>
      </c>
      <c r="D14" s="419">
        <f>_xlfn.IFERROR(D10/D3*1000,)</f>
        <v>0</v>
      </c>
      <c r="E14" s="420">
        <f t="shared" si="0"/>
        <v>0</v>
      </c>
      <c r="G14" s="762"/>
    </row>
  </sheetData>
  <sheetProtection/>
  <mergeCells count="1">
    <mergeCell ref="G1:G14"/>
  </mergeCells>
  <conditionalFormatting sqref="E10:E14">
    <cfRule type="cellIs" priority="1" dxfId="40" operator="lessThan">
      <formula>1</formula>
    </cfRule>
    <cfRule type="cellIs" priority="2" dxfId="41" operator="greaterThan">
      <formula>1</formula>
    </cfRule>
  </conditionalFormatting>
  <conditionalFormatting sqref="E3:E9">
    <cfRule type="cellIs" priority="3" dxfId="41" operator="lessThan">
      <formula>1</formula>
    </cfRule>
    <cfRule type="cellIs" priority="4" dxfId="40" operator="greaterThan">
      <formula>1</formula>
    </cfRule>
  </conditionalFormatting>
  <printOptions/>
  <pageMargins left="0.7" right="0.7" top="0.787401575" bottom="0.787401575" header="0.3" footer="0.3"/>
  <pageSetup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A1:AU73"/>
  <sheetViews>
    <sheetView showGridLines="0" showZeros="0" zoomScale="40" zoomScaleNormal="40" zoomScaleSheetLayoutView="80" zoomScalePageLayoutView="50" workbookViewId="0" topLeftCell="A34">
      <pane xSplit="6" topLeftCell="G1" activePane="topRight" state="frozen"/>
      <selection pane="topLeft" activeCell="J39" sqref="J39"/>
      <selection pane="topRight" activeCell="J39" sqref="J39"/>
    </sheetView>
  </sheetViews>
  <sheetFormatPr defaultColWidth="8.796875" defaultRowHeight="15"/>
  <cols>
    <col min="1" max="1" width="1.4921875" style="219" customWidth="1"/>
    <col min="2" max="2" width="10.59765625" style="219" hidden="1" customWidth="1"/>
    <col min="3" max="4" width="40.69921875" style="219" customWidth="1"/>
    <col min="5" max="5" width="60.69921875" style="219" customWidth="1"/>
    <col min="6" max="6" width="40.69921875" style="219" customWidth="1"/>
    <col min="7" max="7" width="74.8984375" style="219" customWidth="1"/>
    <col min="8" max="8" width="44.3984375" style="219" customWidth="1"/>
    <col min="9" max="9" width="70.69921875" style="219" customWidth="1"/>
    <col min="10" max="10" width="43.69921875" style="219" hidden="1" customWidth="1"/>
    <col min="11" max="11" width="26" style="219" customWidth="1"/>
    <col min="12" max="16384" width="9" style="219" customWidth="1"/>
  </cols>
  <sheetData>
    <row r="1" spans="1:11" ht="21.75" customHeight="1">
      <c r="A1" s="32"/>
      <c r="B1" s="32"/>
      <c r="C1" s="422"/>
      <c r="D1" s="424"/>
      <c r="E1" s="424"/>
      <c r="F1" s="424">
        <f>IF(G1="",1,)</f>
        <v>1</v>
      </c>
      <c r="G1" s="769"/>
      <c r="H1" s="769"/>
      <c r="I1" s="769"/>
      <c r="J1" s="769"/>
      <c r="K1" s="769"/>
    </row>
    <row r="2" spans="1:11" ht="21" customHeight="1">
      <c r="A2" s="32"/>
      <c r="B2" s="32"/>
      <c r="C2" s="422"/>
      <c r="D2" s="424"/>
      <c r="E2" s="424"/>
      <c r="F2" s="424"/>
      <c r="G2" s="769"/>
      <c r="H2" s="769"/>
      <c r="I2" s="769"/>
      <c r="J2" s="769"/>
      <c r="K2" s="769"/>
    </row>
    <row r="3" spans="1:11" ht="13.5" customHeight="1">
      <c r="A3" s="32"/>
      <c r="B3" s="32"/>
      <c r="C3" s="422"/>
      <c r="D3" s="424"/>
      <c r="E3" s="424"/>
      <c r="F3" s="424"/>
      <c r="G3" s="769"/>
      <c r="H3" s="769"/>
      <c r="I3" s="769"/>
      <c r="J3" s="769"/>
      <c r="K3" s="769"/>
    </row>
    <row r="4" spans="1:11" ht="21.75" customHeight="1">
      <c r="A4" s="32"/>
      <c r="B4" s="32"/>
      <c r="C4" s="422"/>
      <c r="D4" s="424"/>
      <c r="E4" s="424"/>
      <c r="F4" s="424"/>
      <c r="G4" s="769"/>
      <c r="H4" s="769"/>
      <c r="I4" s="769"/>
      <c r="J4" s="769"/>
      <c r="K4" s="769"/>
    </row>
    <row r="5" spans="1:11" ht="19.5" customHeight="1">
      <c r="A5" s="32"/>
      <c r="B5" s="32"/>
      <c r="C5" s="422"/>
      <c r="D5" s="424"/>
      <c r="E5" s="424"/>
      <c r="F5" s="424"/>
      <c r="G5" s="769"/>
      <c r="H5" s="769"/>
      <c r="I5" s="769"/>
      <c r="J5" s="769"/>
      <c r="K5" s="769"/>
    </row>
    <row r="6" spans="1:11" ht="21.75" customHeight="1">
      <c r="A6" s="32"/>
      <c r="B6" s="32"/>
      <c r="C6" s="2"/>
      <c r="D6" s="3"/>
      <c r="E6" s="3"/>
      <c r="F6" s="3"/>
      <c r="G6" s="439"/>
      <c r="H6" s="439"/>
      <c r="I6" s="439"/>
      <c r="J6" s="439"/>
      <c r="K6" s="439"/>
    </row>
    <row r="7" spans="1:47" ht="30.75" customHeight="1">
      <c r="A7" s="32"/>
      <c r="B7" s="32"/>
      <c r="C7" s="425" t="s">
        <v>1442</v>
      </c>
      <c r="D7" s="440"/>
      <c r="E7" s="441"/>
      <c r="F7" s="441"/>
      <c r="G7" s="120"/>
      <c r="H7" s="120"/>
      <c r="I7" s="120"/>
      <c r="J7" s="120"/>
      <c r="K7" s="120"/>
      <c r="L7" s="120"/>
      <c r="M7" s="120"/>
      <c r="N7" s="120"/>
      <c r="O7" s="120"/>
      <c r="P7" s="442"/>
      <c r="Q7" s="442"/>
      <c r="R7" s="442"/>
      <c r="S7" s="442"/>
      <c r="T7" s="120"/>
      <c r="U7" s="120"/>
      <c r="V7" s="120"/>
      <c r="W7" s="120"/>
      <c r="X7" s="120"/>
      <c r="Y7" s="442"/>
      <c r="Z7" s="442"/>
      <c r="AA7" s="442"/>
      <c r="AB7" s="442"/>
      <c r="AC7" s="442"/>
      <c r="AD7" s="442"/>
      <c r="AE7" s="442"/>
      <c r="AF7" s="442"/>
      <c r="AG7" s="120"/>
      <c r="AH7" s="120"/>
      <c r="AI7" s="120"/>
      <c r="AJ7" s="120"/>
      <c r="AK7" s="120"/>
      <c r="AL7" s="442"/>
      <c r="AM7" s="442"/>
      <c r="AN7" s="442"/>
      <c r="AO7" s="442"/>
      <c r="AP7" s="442"/>
      <c r="AQ7" s="442"/>
      <c r="AR7" s="442"/>
      <c r="AS7" s="442"/>
      <c r="AT7" s="120"/>
      <c r="AU7" s="120"/>
    </row>
    <row r="8" spans="1:6" ht="24" thickBot="1">
      <c r="A8" s="32"/>
      <c r="B8" s="32"/>
      <c r="C8" s="2"/>
      <c r="D8" s="6"/>
      <c r="E8" s="6"/>
      <c r="F8" s="6"/>
    </row>
    <row r="9" spans="3:11" s="10" customFormat="1" ht="23.25" customHeight="1">
      <c r="C9" s="763" t="s">
        <v>1331</v>
      </c>
      <c r="D9" s="766" t="s">
        <v>46</v>
      </c>
      <c r="E9" s="766" t="s">
        <v>17</v>
      </c>
      <c r="F9" s="766" t="s">
        <v>1</v>
      </c>
      <c r="G9" s="766" t="s">
        <v>1187</v>
      </c>
      <c r="H9" s="766" t="s">
        <v>1330</v>
      </c>
      <c r="I9" s="770" t="s">
        <v>1230</v>
      </c>
      <c r="J9" s="770" t="s">
        <v>1374</v>
      </c>
      <c r="K9" s="773" t="s">
        <v>850</v>
      </c>
    </row>
    <row r="10" spans="3:11" s="10" customFormat="1" ht="22.5" customHeight="1">
      <c r="C10" s="764"/>
      <c r="D10" s="767"/>
      <c r="E10" s="767"/>
      <c r="F10" s="767"/>
      <c r="G10" s="767"/>
      <c r="H10" s="767"/>
      <c r="I10" s="771"/>
      <c r="J10" s="771"/>
      <c r="K10" s="774"/>
    </row>
    <row r="11" spans="3:11" s="10" customFormat="1" ht="23.25" customHeight="1">
      <c r="C11" s="764"/>
      <c r="D11" s="767"/>
      <c r="E11" s="767"/>
      <c r="F11" s="767"/>
      <c r="G11" s="767"/>
      <c r="H11" s="767"/>
      <c r="I11" s="771"/>
      <c r="J11" s="771"/>
      <c r="K11" s="774"/>
    </row>
    <row r="12" spans="3:11" s="10" customFormat="1" ht="24" customHeight="1" thickBot="1">
      <c r="C12" s="765"/>
      <c r="D12" s="768"/>
      <c r="E12" s="768"/>
      <c r="F12" s="768"/>
      <c r="G12" s="768"/>
      <c r="H12" s="768"/>
      <c r="I12" s="772"/>
      <c r="J12" s="772"/>
      <c r="K12" s="775"/>
    </row>
    <row r="13" spans="3:11" s="15" customFormat="1" ht="15" customHeight="1" thickBot="1">
      <c r="C13" s="428"/>
      <c r="D13" s="429"/>
      <c r="E13" s="429"/>
      <c r="F13" s="469"/>
      <c r="G13" s="469"/>
      <c r="H13" s="469"/>
      <c r="I13" s="469"/>
      <c r="J13" s="469"/>
      <c r="K13" s="469"/>
    </row>
    <row r="14" spans="2:11" s="8" customFormat="1" ht="60" customHeight="1">
      <c r="B14" s="8" t="e">
        <f>IF(LEFT(G14,4)="Non-",1,0)</f>
        <v>#VALUE!</v>
      </c>
      <c r="C14" s="470" t="e">
        <f>#REF!</f>
        <v>#REF!</v>
      </c>
      <c r="D14" s="430" t="e">
        <f>#REF!</f>
        <v>#REF!</v>
      </c>
      <c r="E14" s="430" t="e">
        <f>#REF!</f>
        <v>#REF!</v>
      </c>
      <c r="F14" s="437" t="e">
        <f>#REF!</f>
        <v>#REF!</v>
      </c>
      <c r="G14" s="471" t="e">
        <f>#VALUE!</f>
        <v>#VALUE!</v>
      </c>
      <c r="H14" s="471" t="e">
        <f>#VALUE!</f>
        <v>#VALUE!</v>
      </c>
      <c r="I14" s="471" t="e">
        <f>#VALUE!</f>
        <v>#VALUE!</v>
      </c>
      <c r="J14" s="472"/>
      <c r="K14" s="473"/>
    </row>
    <row r="15" spans="2:11" s="8" customFormat="1" ht="60" customHeight="1">
      <c r="B15" s="8" t="e">
        <f aca="true" t="shared" si="0" ref="B15:B73">IF(LEFT(G15,4)="Non-",1,0)</f>
        <v>#VALUE!</v>
      </c>
      <c r="C15" s="432" t="e">
        <f>#REF!</f>
        <v>#REF!</v>
      </c>
      <c r="D15" s="474" t="e">
        <f>#REF!</f>
        <v>#REF!</v>
      </c>
      <c r="E15" s="433" t="e">
        <f>#REF!</f>
        <v>#REF!</v>
      </c>
      <c r="F15" s="434" t="e">
        <f>#REF!</f>
        <v>#REF!</v>
      </c>
      <c r="G15" s="426" t="e">
        <f>#VALUE!</f>
        <v>#VALUE!</v>
      </c>
      <c r="H15" s="426" t="e">
        <f>#VALUE!</f>
        <v>#VALUE!</v>
      </c>
      <c r="I15" s="426" t="e">
        <f>#VALUE!</f>
        <v>#VALUE!</v>
      </c>
      <c r="J15" s="475"/>
      <c r="K15" s="476"/>
    </row>
    <row r="16" spans="2:11" s="8" customFormat="1" ht="60" customHeight="1">
      <c r="B16" s="8" t="e">
        <f t="shared" si="0"/>
        <v>#VALUE!</v>
      </c>
      <c r="C16" s="38" t="e">
        <f>#REF!</f>
        <v>#REF!</v>
      </c>
      <c r="D16" s="474" t="e">
        <f>#REF!</f>
        <v>#REF!</v>
      </c>
      <c r="E16" s="45" t="e">
        <f>#REF!</f>
        <v>#REF!</v>
      </c>
      <c r="F16" s="477" t="e">
        <f>#REF!</f>
        <v>#REF!</v>
      </c>
      <c r="G16" s="426" t="e">
        <f>#VALUE!</f>
        <v>#VALUE!</v>
      </c>
      <c r="H16" s="426" t="e">
        <f>#VALUE!</f>
        <v>#VALUE!</v>
      </c>
      <c r="I16" s="426" t="e">
        <f>#VALUE!</f>
        <v>#VALUE!</v>
      </c>
      <c r="J16" s="475"/>
      <c r="K16" s="476"/>
    </row>
    <row r="17" spans="2:11" s="8" customFormat="1" ht="60" customHeight="1">
      <c r="B17" s="8" t="e">
        <f t="shared" si="0"/>
        <v>#VALUE!</v>
      </c>
      <c r="C17" s="38" t="e">
        <f>#REF!</f>
        <v>#REF!</v>
      </c>
      <c r="D17" s="474" t="e">
        <f>#REF!</f>
        <v>#REF!</v>
      </c>
      <c r="E17" s="45" t="e">
        <f>#REF!</f>
        <v>#REF!</v>
      </c>
      <c r="F17" s="477" t="e">
        <f>#REF!</f>
        <v>#REF!</v>
      </c>
      <c r="G17" s="426" t="e">
        <f>#VALUE!</f>
        <v>#VALUE!</v>
      </c>
      <c r="H17" s="426" t="e">
        <f>#VALUE!</f>
        <v>#VALUE!</v>
      </c>
      <c r="I17" s="426" t="e">
        <f>#VALUE!</f>
        <v>#VALUE!</v>
      </c>
      <c r="J17" s="475"/>
      <c r="K17" s="476"/>
    </row>
    <row r="18" spans="2:11" s="8" customFormat="1" ht="60" customHeight="1">
      <c r="B18" s="8" t="e">
        <f t="shared" si="0"/>
        <v>#VALUE!</v>
      </c>
      <c r="C18" s="38" t="e">
        <f>#REF!</f>
        <v>#REF!</v>
      </c>
      <c r="D18" s="474" t="e">
        <f>#REF!</f>
        <v>#REF!</v>
      </c>
      <c r="E18" s="45" t="e">
        <f>#REF!</f>
        <v>#REF!</v>
      </c>
      <c r="F18" s="477" t="e">
        <f>#REF!</f>
        <v>#REF!</v>
      </c>
      <c r="G18" s="426" t="e">
        <f>#VALUE!</f>
        <v>#VALUE!</v>
      </c>
      <c r="H18" s="426" t="e">
        <f>#VALUE!</f>
        <v>#VALUE!</v>
      </c>
      <c r="I18" s="426" t="e">
        <f>#VALUE!</f>
        <v>#VALUE!</v>
      </c>
      <c r="J18" s="475"/>
      <c r="K18" s="476"/>
    </row>
    <row r="19" spans="2:11" s="8" customFormat="1" ht="60" customHeight="1">
      <c r="B19" s="8" t="e">
        <f t="shared" si="0"/>
        <v>#VALUE!</v>
      </c>
      <c r="C19" s="38" t="e">
        <f>#REF!</f>
        <v>#REF!</v>
      </c>
      <c r="D19" s="474" t="e">
        <f>#REF!</f>
        <v>#REF!</v>
      </c>
      <c r="E19" s="45" t="e">
        <f>#REF!</f>
        <v>#REF!</v>
      </c>
      <c r="F19" s="477" t="e">
        <f>#REF!</f>
        <v>#REF!</v>
      </c>
      <c r="G19" s="426" t="e">
        <f>#VALUE!</f>
        <v>#VALUE!</v>
      </c>
      <c r="H19" s="426" t="e">
        <f>#VALUE!</f>
        <v>#VALUE!</v>
      </c>
      <c r="I19" s="426" t="e">
        <f>#VALUE!</f>
        <v>#VALUE!</v>
      </c>
      <c r="J19" s="475"/>
      <c r="K19" s="476"/>
    </row>
    <row r="20" spans="2:11" s="8" customFormat="1" ht="60" customHeight="1">
      <c r="B20" s="8" t="e">
        <f t="shared" si="0"/>
        <v>#VALUE!</v>
      </c>
      <c r="C20" s="38" t="e">
        <f>#REF!</f>
        <v>#REF!</v>
      </c>
      <c r="D20" s="474" t="e">
        <f>#REF!</f>
        <v>#REF!</v>
      </c>
      <c r="E20" s="45" t="e">
        <f>#REF!</f>
        <v>#REF!</v>
      </c>
      <c r="F20" s="477" t="e">
        <f>#REF!</f>
        <v>#REF!</v>
      </c>
      <c r="G20" s="426" t="e">
        <f>#VALUE!</f>
        <v>#VALUE!</v>
      </c>
      <c r="H20" s="426" t="e">
        <f>#VALUE!</f>
        <v>#VALUE!</v>
      </c>
      <c r="I20" s="426" t="e">
        <f>#VALUE!</f>
        <v>#VALUE!</v>
      </c>
      <c r="J20" s="475"/>
      <c r="K20" s="476"/>
    </row>
    <row r="21" spans="2:11" s="8" customFormat="1" ht="60" customHeight="1">
      <c r="B21" s="8" t="e">
        <f t="shared" si="0"/>
        <v>#VALUE!</v>
      </c>
      <c r="C21" s="38" t="e">
        <f>#REF!</f>
        <v>#REF!</v>
      </c>
      <c r="D21" s="474" t="e">
        <f>#REF!</f>
        <v>#REF!</v>
      </c>
      <c r="E21" s="45" t="e">
        <f>#REF!</f>
        <v>#REF!</v>
      </c>
      <c r="F21" s="477" t="e">
        <f>#REF!</f>
        <v>#REF!</v>
      </c>
      <c r="G21" s="426" t="e">
        <f>#VALUE!</f>
        <v>#VALUE!</v>
      </c>
      <c r="H21" s="426" t="e">
        <f>#VALUE!</f>
        <v>#VALUE!</v>
      </c>
      <c r="I21" s="426" t="e">
        <f>#VALUE!</f>
        <v>#VALUE!</v>
      </c>
      <c r="J21" s="475"/>
      <c r="K21" s="476"/>
    </row>
    <row r="22" spans="2:11" s="8" customFormat="1" ht="60" customHeight="1">
      <c r="B22" s="8" t="e">
        <f t="shared" si="0"/>
        <v>#VALUE!</v>
      </c>
      <c r="C22" s="38" t="e">
        <f>#REF!</f>
        <v>#REF!</v>
      </c>
      <c r="D22" s="474" t="e">
        <f>#REF!</f>
        <v>#REF!</v>
      </c>
      <c r="E22" s="45" t="e">
        <f>#REF!</f>
        <v>#REF!</v>
      </c>
      <c r="F22" s="477" t="e">
        <f>#REF!</f>
        <v>#REF!</v>
      </c>
      <c r="G22" s="426" t="e">
        <f>#VALUE!</f>
        <v>#VALUE!</v>
      </c>
      <c r="H22" s="426" t="e">
        <f>#VALUE!</f>
        <v>#VALUE!</v>
      </c>
      <c r="I22" s="426" t="e">
        <f>#VALUE!</f>
        <v>#VALUE!</v>
      </c>
      <c r="J22" s="475"/>
      <c r="K22" s="476"/>
    </row>
    <row r="23" spans="2:11" s="8" customFormat="1" ht="60" customHeight="1">
      <c r="B23" s="8" t="e">
        <f t="shared" si="0"/>
        <v>#VALUE!</v>
      </c>
      <c r="C23" s="38" t="e">
        <f>#REF!</f>
        <v>#REF!</v>
      </c>
      <c r="D23" s="474" t="e">
        <f>#REF!</f>
        <v>#REF!</v>
      </c>
      <c r="E23" s="45" t="e">
        <f>#REF!</f>
        <v>#REF!</v>
      </c>
      <c r="F23" s="477" t="e">
        <f>#REF!</f>
        <v>#REF!</v>
      </c>
      <c r="G23" s="426" t="e">
        <f>#VALUE!</f>
        <v>#VALUE!</v>
      </c>
      <c r="H23" s="426" t="e">
        <f>#VALUE!</f>
        <v>#VALUE!</v>
      </c>
      <c r="I23" s="426" t="e">
        <f>#VALUE!</f>
        <v>#VALUE!</v>
      </c>
      <c r="J23" s="475"/>
      <c r="K23" s="476"/>
    </row>
    <row r="24" spans="2:11" s="8" customFormat="1" ht="60" customHeight="1">
      <c r="B24" s="8" t="e">
        <f t="shared" si="0"/>
        <v>#VALUE!</v>
      </c>
      <c r="C24" s="38" t="e">
        <f>#REF!</f>
        <v>#REF!</v>
      </c>
      <c r="D24" s="474" t="e">
        <f>#REF!</f>
        <v>#REF!</v>
      </c>
      <c r="E24" s="45" t="e">
        <f>#REF!</f>
        <v>#REF!</v>
      </c>
      <c r="F24" s="477" t="e">
        <f>#REF!</f>
        <v>#REF!</v>
      </c>
      <c r="G24" s="426" t="e">
        <f>#VALUE!</f>
        <v>#VALUE!</v>
      </c>
      <c r="H24" s="426" t="e">
        <f>#VALUE!</f>
        <v>#VALUE!</v>
      </c>
      <c r="I24" s="426" t="e">
        <f>#VALUE!</f>
        <v>#VALUE!</v>
      </c>
      <c r="J24" s="475"/>
      <c r="K24" s="476"/>
    </row>
    <row r="25" spans="2:11" s="8" customFormat="1" ht="60" customHeight="1">
      <c r="B25" s="8" t="e">
        <f t="shared" si="0"/>
        <v>#VALUE!</v>
      </c>
      <c r="C25" s="38" t="e">
        <f>#REF!</f>
        <v>#REF!</v>
      </c>
      <c r="D25" s="474" t="e">
        <f>#REF!</f>
        <v>#REF!</v>
      </c>
      <c r="E25" s="45" t="e">
        <f>#REF!</f>
        <v>#REF!</v>
      </c>
      <c r="F25" s="477" t="e">
        <f>#REF!</f>
        <v>#REF!</v>
      </c>
      <c r="G25" s="426" t="e">
        <f>#VALUE!</f>
        <v>#VALUE!</v>
      </c>
      <c r="H25" s="426" t="e">
        <f>#VALUE!</f>
        <v>#VALUE!</v>
      </c>
      <c r="I25" s="426" t="e">
        <f>#VALUE!</f>
        <v>#VALUE!</v>
      </c>
      <c r="J25" s="475"/>
      <c r="K25" s="476"/>
    </row>
    <row r="26" spans="2:11" s="8" customFormat="1" ht="60" customHeight="1">
      <c r="B26" s="8" t="e">
        <f t="shared" si="0"/>
        <v>#VALUE!</v>
      </c>
      <c r="C26" s="38" t="e">
        <f>#REF!</f>
        <v>#REF!</v>
      </c>
      <c r="D26" s="474" t="e">
        <f>#REF!</f>
        <v>#REF!</v>
      </c>
      <c r="E26" s="45" t="e">
        <f>#REF!</f>
        <v>#REF!</v>
      </c>
      <c r="F26" s="477" t="e">
        <f>#REF!</f>
        <v>#REF!</v>
      </c>
      <c r="G26" s="426" t="e">
        <f>#VALUE!</f>
        <v>#VALUE!</v>
      </c>
      <c r="H26" s="426" t="e">
        <f>#VALUE!</f>
        <v>#VALUE!</v>
      </c>
      <c r="I26" s="426" t="e">
        <f>#VALUE!</f>
        <v>#VALUE!</v>
      </c>
      <c r="J26" s="475"/>
      <c r="K26" s="476"/>
    </row>
    <row r="27" spans="2:11" s="7" customFormat="1" ht="24.75" customHeight="1">
      <c r="B27" s="7" t="e">
        <f t="shared" si="0"/>
        <v>#VALUE!</v>
      </c>
      <c r="C27" s="38" t="e">
        <f>#REF!</f>
        <v>#REF!</v>
      </c>
      <c r="D27" s="474" t="e">
        <f>#REF!</f>
        <v>#REF!</v>
      </c>
      <c r="E27" s="45" t="e">
        <f>#REF!</f>
        <v>#REF!</v>
      </c>
      <c r="F27" s="477" t="e">
        <f>#REF!</f>
        <v>#REF!</v>
      </c>
      <c r="G27" s="426" t="e">
        <f>#VALUE!</f>
        <v>#VALUE!</v>
      </c>
      <c r="H27" s="426" t="e">
        <f>#VALUE!</f>
        <v>#VALUE!</v>
      </c>
      <c r="I27" s="426" t="e">
        <f>#VALUE!</f>
        <v>#VALUE!</v>
      </c>
      <c r="J27" s="475"/>
      <c r="K27" s="476"/>
    </row>
    <row r="28" spans="2:11" ht="23.25">
      <c r="B28" s="219" t="e">
        <f t="shared" si="0"/>
        <v>#VALUE!</v>
      </c>
      <c r="C28" s="38" t="e">
        <f>#REF!</f>
        <v>#REF!</v>
      </c>
      <c r="D28" s="474" t="e">
        <f>#REF!</f>
        <v>#REF!</v>
      </c>
      <c r="E28" s="45" t="e">
        <f>#REF!</f>
        <v>#REF!</v>
      </c>
      <c r="F28" s="477" t="e">
        <f>#REF!</f>
        <v>#REF!</v>
      </c>
      <c r="G28" s="426" t="e">
        <f>#VALUE!</f>
        <v>#VALUE!</v>
      </c>
      <c r="H28" s="426" t="e">
        <f>#VALUE!</f>
        <v>#VALUE!</v>
      </c>
      <c r="I28" s="426" t="e">
        <f>#VALUE!</f>
        <v>#VALUE!</v>
      </c>
      <c r="J28" s="475"/>
      <c r="K28" s="476"/>
    </row>
    <row r="29" spans="2:11" ht="23.25">
      <c r="B29" s="219" t="e">
        <f t="shared" si="0"/>
        <v>#VALUE!</v>
      </c>
      <c r="C29" s="38" t="e">
        <f>#REF!</f>
        <v>#REF!</v>
      </c>
      <c r="D29" s="474" t="e">
        <f>#REF!</f>
        <v>#REF!</v>
      </c>
      <c r="E29" s="45" t="e">
        <f>#REF!</f>
        <v>#REF!</v>
      </c>
      <c r="F29" s="477" t="e">
        <f>#REF!</f>
        <v>#REF!</v>
      </c>
      <c r="G29" s="426" t="e">
        <f>#VALUE!</f>
        <v>#VALUE!</v>
      </c>
      <c r="H29" s="426" t="e">
        <f>#VALUE!</f>
        <v>#VALUE!</v>
      </c>
      <c r="I29" s="426" t="e">
        <f>#VALUE!</f>
        <v>#VALUE!</v>
      </c>
      <c r="J29" s="475"/>
      <c r="K29" s="476"/>
    </row>
    <row r="30" spans="2:11" ht="23.25">
      <c r="B30" s="219" t="e">
        <f t="shared" si="0"/>
        <v>#VALUE!</v>
      </c>
      <c r="C30" s="38" t="e">
        <f>#REF!</f>
        <v>#REF!</v>
      </c>
      <c r="D30" s="474" t="e">
        <f>#REF!</f>
        <v>#REF!</v>
      </c>
      <c r="E30" s="45" t="e">
        <f>#REF!</f>
        <v>#REF!</v>
      </c>
      <c r="F30" s="477" t="e">
        <f>#REF!</f>
        <v>#REF!</v>
      </c>
      <c r="G30" s="426" t="e">
        <f>#VALUE!</f>
        <v>#VALUE!</v>
      </c>
      <c r="H30" s="426" t="e">
        <f>#VALUE!</f>
        <v>#VALUE!</v>
      </c>
      <c r="I30" s="426" t="e">
        <f>#VALUE!</f>
        <v>#VALUE!</v>
      </c>
      <c r="J30" s="475"/>
      <c r="K30" s="476"/>
    </row>
    <row r="31" spans="2:11" ht="23.25">
      <c r="B31" s="219" t="e">
        <f t="shared" si="0"/>
        <v>#VALUE!</v>
      </c>
      <c r="C31" s="38" t="e">
        <f>#REF!</f>
        <v>#REF!</v>
      </c>
      <c r="D31" s="474" t="e">
        <f>#REF!</f>
        <v>#REF!</v>
      </c>
      <c r="E31" s="45" t="e">
        <f>#REF!</f>
        <v>#REF!</v>
      </c>
      <c r="F31" s="477" t="e">
        <f>#REF!</f>
        <v>#REF!</v>
      </c>
      <c r="G31" s="426" t="e">
        <f>#VALUE!</f>
        <v>#VALUE!</v>
      </c>
      <c r="H31" s="426" t="e">
        <f>#VALUE!</f>
        <v>#VALUE!</v>
      </c>
      <c r="I31" s="426" t="e">
        <f>#VALUE!</f>
        <v>#VALUE!</v>
      </c>
      <c r="J31" s="475"/>
      <c r="K31" s="476"/>
    </row>
    <row r="32" spans="2:11" ht="23.25">
      <c r="B32" s="219" t="e">
        <f t="shared" si="0"/>
        <v>#VALUE!</v>
      </c>
      <c r="C32" s="38" t="e">
        <f>#REF!</f>
        <v>#REF!</v>
      </c>
      <c r="D32" s="474" t="e">
        <f>#REF!</f>
        <v>#REF!</v>
      </c>
      <c r="E32" s="45" t="e">
        <f>#REF!</f>
        <v>#REF!</v>
      </c>
      <c r="F32" s="477" t="e">
        <f>#REF!</f>
        <v>#REF!</v>
      </c>
      <c r="G32" s="426" t="e">
        <f>#VALUE!</f>
        <v>#VALUE!</v>
      </c>
      <c r="H32" s="426" t="e">
        <f>#VALUE!</f>
        <v>#VALUE!</v>
      </c>
      <c r="I32" s="426" t="e">
        <f>#VALUE!</f>
        <v>#VALUE!</v>
      </c>
      <c r="J32" s="475"/>
      <c r="K32" s="476"/>
    </row>
    <row r="33" spans="2:11" ht="23.25">
      <c r="B33" s="219" t="e">
        <f t="shared" si="0"/>
        <v>#VALUE!</v>
      </c>
      <c r="C33" s="38" t="e">
        <f>#REF!</f>
        <v>#REF!</v>
      </c>
      <c r="D33" s="474" t="e">
        <f>#REF!</f>
        <v>#REF!</v>
      </c>
      <c r="E33" s="45" t="e">
        <f>#REF!</f>
        <v>#REF!</v>
      </c>
      <c r="F33" s="477" t="e">
        <f>#REF!</f>
        <v>#REF!</v>
      </c>
      <c r="G33" s="426" t="e">
        <f>#VALUE!</f>
        <v>#VALUE!</v>
      </c>
      <c r="H33" s="426" t="e">
        <f>#VALUE!</f>
        <v>#VALUE!</v>
      </c>
      <c r="I33" s="426" t="e">
        <f>#VALUE!</f>
        <v>#VALUE!</v>
      </c>
      <c r="J33" s="475"/>
      <c r="K33" s="476"/>
    </row>
    <row r="34" spans="2:11" ht="23.25">
      <c r="B34" s="219" t="e">
        <f t="shared" si="0"/>
        <v>#VALUE!</v>
      </c>
      <c r="C34" s="38" t="e">
        <f>#REF!</f>
        <v>#REF!</v>
      </c>
      <c r="D34" s="474" t="e">
        <f>#REF!</f>
        <v>#REF!</v>
      </c>
      <c r="E34" s="45" t="e">
        <f>#REF!</f>
        <v>#REF!</v>
      </c>
      <c r="F34" s="477" t="e">
        <f>#REF!</f>
        <v>#REF!</v>
      </c>
      <c r="G34" s="426" t="e">
        <f>#VALUE!</f>
        <v>#VALUE!</v>
      </c>
      <c r="H34" s="426" t="e">
        <f>#VALUE!</f>
        <v>#VALUE!</v>
      </c>
      <c r="I34" s="426" t="e">
        <f>#VALUE!</f>
        <v>#VALUE!</v>
      </c>
      <c r="J34" s="475"/>
      <c r="K34" s="476"/>
    </row>
    <row r="35" spans="2:11" ht="23.25">
      <c r="B35" s="219" t="e">
        <f t="shared" si="0"/>
        <v>#VALUE!</v>
      </c>
      <c r="C35" s="38" t="e">
        <f>#REF!</f>
        <v>#REF!</v>
      </c>
      <c r="D35" s="474" t="e">
        <f>#REF!</f>
        <v>#REF!</v>
      </c>
      <c r="E35" s="45" t="e">
        <f>#REF!</f>
        <v>#REF!</v>
      </c>
      <c r="F35" s="477" t="e">
        <f>#REF!</f>
        <v>#REF!</v>
      </c>
      <c r="G35" s="426" t="e">
        <f>#VALUE!</f>
        <v>#VALUE!</v>
      </c>
      <c r="H35" s="426" t="e">
        <f>#VALUE!</f>
        <v>#VALUE!</v>
      </c>
      <c r="I35" s="426" t="e">
        <f>#VALUE!</f>
        <v>#VALUE!</v>
      </c>
      <c r="J35" s="475"/>
      <c r="K35" s="476"/>
    </row>
    <row r="36" spans="2:11" ht="23.25">
      <c r="B36" s="219" t="e">
        <f t="shared" si="0"/>
        <v>#VALUE!</v>
      </c>
      <c r="C36" s="38" t="e">
        <f>#REF!</f>
        <v>#REF!</v>
      </c>
      <c r="D36" s="474" t="e">
        <f>#REF!</f>
        <v>#REF!</v>
      </c>
      <c r="E36" s="45" t="e">
        <f>#REF!</f>
        <v>#REF!</v>
      </c>
      <c r="F36" s="477" t="e">
        <f>#REF!</f>
        <v>#REF!</v>
      </c>
      <c r="G36" s="426" t="e">
        <f>#VALUE!</f>
        <v>#VALUE!</v>
      </c>
      <c r="H36" s="426" t="e">
        <f>#VALUE!</f>
        <v>#VALUE!</v>
      </c>
      <c r="I36" s="426" t="e">
        <f>#VALUE!</f>
        <v>#VALUE!</v>
      </c>
      <c r="J36" s="475"/>
      <c r="K36" s="476"/>
    </row>
    <row r="37" spans="2:11" ht="23.25">
      <c r="B37" s="219" t="e">
        <f t="shared" si="0"/>
        <v>#VALUE!</v>
      </c>
      <c r="C37" s="38" t="e">
        <f>#REF!</f>
        <v>#REF!</v>
      </c>
      <c r="D37" s="474" t="e">
        <f>#REF!</f>
        <v>#REF!</v>
      </c>
      <c r="E37" s="45" t="e">
        <f>#REF!</f>
        <v>#REF!</v>
      </c>
      <c r="F37" s="477" t="e">
        <f>#REF!</f>
        <v>#REF!</v>
      </c>
      <c r="G37" s="426" t="e">
        <f>#VALUE!</f>
        <v>#VALUE!</v>
      </c>
      <c r="H37" s="426" t="e">
        <f>#VALUE!</f>
        <v>#VALUE!</v>
      </c>
      <c r="I37" s="426" t="e">
        <f>#VALUE!</f>
        <v>#VALUE!</v>
      </c>
      <c r="J37" s="475"/>
      <c r="K37" s="476"/>
    </row>
    <row r="38" spans="2:11" ht="23.25">
      <c r="B38" s="219" t="e">
        <f t="shared" si="0"/>
        <v>#VALUE!</v>
      </c>
      <c r="C38" s="38" t="e">
        <f>#REF!</f>
        <v>#REF!</v>
      </c>
      <c r="D38" s="474" t="e">
        <f>#REF!</f>
        <v>#REF!</v>
      </c>
      <c r="E38" s="45" t="e">
        <f>#REF!</f>
        <v>#REF!</v>
      </c>
      <c r="F38" s="477" t="e">
        <f>#REF!</f>
        <v>#REF!</v>
      </c>
      <c r="G38" s="426" t="e">
        <f>#VALUE!</f>
        <v>#VALUE!</v>
      </c>
      <c r="H38" s="426" t="e">
        <f>#VALUE!</f>
        <v>#VALUE!</v>
      </c>
      <c r="I38" s="426" t="e">
        <f>#VALUE!</f>
        <v>#VALUE!</v>
      </c>
      <c r="J38" s="475"/>
      <c r="K38" s="476"/>
    </row>
    <row r="39" spans="2:11" ht="23.25">
      <c r="B39" s="219" t="e">
        <f t="shared" si="0"/>
        <v>#VALUE!</v>
      </c>
      <c r="C39" s="38" t="e">
        <f>#REF!</f>
        <v>#REF!</v>
      </c>
      <c r="D39" s="474" t="e">
        <f>#REF!</f>
        <v>#REF!</v>
      </c>
      <c r="E39" s="45" t="e">
        <f>#REF!</f>
        <v>#REF!</v>
      </c>
      <c r="F39" s="477" t="e">
        <f>#REF!</f>
        <v>#REF!</v>
      </c>
      <c r="G39" s="426" t="e">
        <f>#VALUE!</f>
        <v>#VALUE!</v>
      </c>
      <c r="H39" s="426" t="e">
        <f>#VALUE!</f>
        <v>#VALUE!</v>
      </c>
      <c r="I39" s="426" t="e">
        <f>#VALUE!</f>
        <v>#VALUE!</v>
      </c>
      <c r="J39" s="475"/>
      <c r="K39" s="476"/>
    </row>
    <row r="40" spans="2:11" ht="23.25">
      <c r="B40" s="219" t="e">
        <f t="shared" si="0"/>
        <v>#VALUE!</v>
      </c>
      <c r="C40" s="38" t="e">
        <f>#REF!</f>
        <v>#REF!</v>
      </c>
      <c r="D40" s="474" t="e">
        <f>#REF!</f>
        <v>#REF!</v>
      </c>
      <c r="E40" s="45" t="e">
        <f>#REF!</f>
        <v>#REF!</v>
      </c>
      <c r="F40" s="477" t="e">
        <f>#REF!</f>
        <v>#REF!</v>
      </c>
      <c r="G40" s="426" t="e">
        <f>#VALUE!</f>
        <v>#VALUE!</v>
      </c>
      <c r="H40" s="426" t="e">
        <f>#VALUE!</f>
        <v>#VALUE!</v>
      </c>
      <c r="I40" s="426" t="e">
        <f>#VALUE!</f>
        <v>#VALUE!</v>
      </c>
      <c r="J40" s="475"/>
      <c r="K40" s="476"/>
    </row>
    <row r="41" spans="2:11" ht="23.25">
      <c r="B41" s="219" t="e">
        <f t="shared" si="0"/>
        <v>#VALUE!</v>
      </c>
      <c r="C41" s="38" t="e">
        <f>#REF!</f>
        <v>#REF!</v>
      </c>
      <c r="D41" s="474" t="e">
        <f>#REF!</f>
        <v>#REF!</v>
      </c>
      <c r="E41" s="45" t="e">
        <f>#REF!</f>
        <v>#REF!</v>
      </c>
      <c r="F41" s="477" t="e">
        <f>#REF!</f>
        <v>#REF!</v>
      </c>
      <c r="G41" s="426" t="e">
        <f>#VALUE!</f>
        <v>#VALUE!</v>
      </c>
      <c r="H41" s="426" t="e">
        <f>#VALUE!</f>
        <v>#VALUE!</v>
      </c>
      <c r="I41" s="426" t="e">
        <f>#VALUE!</f>
        <v>#VALUE!</v>
      </c>
      <c r="J41" s="475"/>
      <c r="K41" s="476"/>
    </row>
    <row r="42" spans="2:11" ht="23.25">
      <c r="B42" s="219" t="e">
        <f t="shared" si="0"/>
        <v>#VALUE!</v>
      </c>
      <c r="C42" s="38" t="e">
        <f>#REF!</f>
        <v>#REF!</v>
      </c>
      <c r="D42" s="474" t="e">
        <f>#REF!</f>
        <v>#REF!</v>
      </c>
      <c r="E42" s="45" t="e">
        <f>#REF!</f>
        <v>#REF!</v>
      </c>
      <c r="F42" s="477" t="e">
        <f>#REF!</f>
        <v>#REF!</v>
      </c>
      <c r="G42" s="426" t="e">
        <f>#VALUE!</f>
        <v>#VALUE!</v>
      </c>
      <c r="H42" s="426" t="e">
        <f>#VALUE!</f>
        <v>#VALUE!</v>
      </c>
      <c r="I42" s="426" t="e">
        <f>#VALUE!</f>
        <v>#VALUE!</v>
      </c>
      <c r="J42" s="475"/>
      <c r="K42" s="476"/>
    </row>
    <row r="43" spans="2:11" ht="23.25">
      <c r="B43" s="219" t="e">
        <f t="shared" si="0"/>
        <v>#VALUE!</v>
      </c>
      <c r="C43" s="38" t="e">
        <f>#REF!</f>
        <v>#REF!</v>
      </c>
      <c r="D43" s="474" t="e">
        <f>#REF!</f>
        <v>#REF!</v>
      </c>
      <c r="E43" s="45" t="e">
        <f>#REF!</f>
        <v>#REF!</v>
      </c>
      <c r="F43" s="477" t="e">
        <f>#REF!</f>
        <v>#REF!</v>
      </c>
      <c r="G43" s="426" t="e">
        <f>#VALUE!</f>
        <v>#VALUE!</v>
      </c>
      <c r="H43" s="426" t="e">
        <f>#VALUE!</f>
        <v>#VALUE!</v>
      </c>
      <c r="I43" s="426" t="e">
        <f>#VALUE!</f>
        <v>#VALUE!</v>
      </c>
      <c r="J43" s="475"/>
      <c r="K43" s="476"/>
    </row>
    <row r="44" spans="2:11" ht="23.25">
      <c r="B44" s="219" t="e">
        <f t="shared" si="0"/>
        <v>#VALUE!</v>
      </c>
      <c r="C44" s="38" t="e">
        <f>#REF!</f>
        <v>#REF!</v>
      </c>
      <c r="D44" s="474" t="e">
        <f>#REF!</f>
        <v>#REF!</v>
      </c>
      <c r="E44" s="45" t="e">
        <f>#REF!</f>
        <v>#REF!</v>
      </c>
      <c r="F44" s="477" t="e">
        <f>#REF!</f>
        <v>#REF!</v>
      </c>
      <c r="G44" s="426" t="e">
        <f>#VALUE!</f>
        <v>#VALUE!</v>
      </c>
      <c r="H44" s="426" t="e">
        <f>#VALUE!</f>
        <v>#VALUE!</v>
      </c>
      <c r="I44" s="426" t="e">
        <f>#VALUE!</f>
        <v>#VALUE!</v>
      </c>
      <c r="J44" s="475"/>
      <c r="K44" s="476"/>
    </row>
    <row r="45" spans="2:11" ht="23.25">
      <c r="B45" s="219" t="e">
        <f t="shared" si="0"/>
        <v>#VALUE!</v>
      </c>
      <c r="C45" s="38" t="e">
        <f>#REF!</f>
        <v>#REF!</v>
      </c>
      <c r="D45" s="474" t="e">
        <f>#REF!</f>
        <v>#REF!</v>
      </c>
      <c r="E45" s="45" t="e">
        <f>#REF!</f>
        <v>#REF!</v>
      </c>
      <c r="F45" s="477" t="e">
        <f>#REF!</f>
        <v>#REF!</v>
      </c>
      <c r="G45" s="426" t="e">
        <f>#VALUE!</f>
        <v>#VALUE!</v>
      </c>
      <c r="H45" s="426" t="e">
        <f>#VALUE!</f>
        <v>#VALUE!</v>
      </c>
      <c r="I45" s="426" t="e">
        <f>#VALUE!</f>
        <v>#VALUE!</v>
      </c>
      <c r="J45" s="475"/>
      <c r="K45" s="476"/>
    </row>
    <row r="46" spans="2:11" ht="23.25">
      <c r="B46" s="219" t="e">
        <f t="shared" si="0"/>
        <v>#VALUE!</v>
      </c>
      <c r="C46" s="38" t="e">
        <f>#REF!</f>
        <v>#REF!</v>
      </c>
      <c r="D46" s="474" t="e">
        <f>#REF!</f>
        <v>#REF!</v>
      </c>
      <c r="E46" s="45" t="e">
        <f>#REF!</f>
        <v>#REF!</v>
      </c>
      <c r="F46" s="477" t="e">
        <f>#REF!</f>
        <v>#REF!</v>
      </c>
      <c r="G46" s="426" t="e">
        <f>#VALUE!</f>
        <v>#VALUE!</v>
      </c>
      <c r="H46" s="426" t="e">
        <f>#VALUE!</f>
        <v>#VALUE!</v>
      </c>
      <c r="I46" s="426" t="e">
        <f>#VALUE!</f>
        <v>#VALUE!</v>
      </c>
      <c r="J46" s="475"/>
      <c r="K46" s="476"/>
    </row>
    <row r="47" spans="2:11" ht="23.25">
      <c r="B47" s="219" t="e">
        <f t="shared" si="0"/>
        <v>#VALUE!</v>
      </c>
      <c r="C47" s="38" t="e">
        <f>#REF!</f>
        <v>#REF!</v>
      </c>
      <c r="D47" s="474" t="e">
        <f>#REF!</f>
        <v>#REF!</v>
      </c>
      <c r="E47" s="45" t="e">
        <f>#REF!</f>
        <v>#REF!</v>
      </c>
      <c r="F47" s="477" t="e">
        <f>#REF!</f>
        <v>#REF!</v>
      </c>
      <c r="G47" s="426" t="e">
        <f>#VALUE!</f>
        <v>#VALUE!</v>
      </c>
      <c r="H47" s="426" t="e">
        <f>#VALUE!</f>
        <v>#VALUE!</v>
      </c>
      <c r="I47" s="426" t="e">
        <f>#VALUE!</f>
        <v>#VALUE!</v>
      </c>
      <c r="J47" s="475"/>
      <c r="K47" s="476"/>
    </row>
    <row r="48" spans="2:11" ht="23.25">
      <c r="B48" s="219" t="e">
        <f t="shared" si="0"/>
        <v>#VALUE!</v>
      </c>
      <c r="C48" s="38" t="e">
        <f>#REF!</f>
        <v>#REF!</v>
      </c>
      <c r="D48" s="474" t="e">
        <f>#REF!</f>
        <v>#REF!</v>
      </c>
      <c r="E48" s="45" t="e">
        <f>#REF!</f>
        <v>#REF!</v>
      </c>
      <c r="F48" s="477" t="e">
        <f>#REF!</f>
        <v>#REF!</v>
      </c>
      <c r="G48" s="426" t="e">
        <f>#VALUE!</f>
        <v>#VALUE!</v>
      </c>
      <c r="H48" s="426" t="e">
        <f>#VALUE!</f>
        <v>#VALUE!</v>
      </c>
      <c r="I48" s="426" t="e">
        <f>#VALUE!</f>
        <v>#VALUE!</v>
      </c>
      <c r="J48" s="475"/>
      <c r="K48" s="476"/>
    </row>
    <row r="49" spans="2:11" ht="23.25">
      <c r="B49" s="219" t="e">
        <f t="shared" si="0"/>
        <v>#VALUE!</v>
      </c>
      <c r="C49" s="38" t="e">
        <f>#REF!</f>
        <v>#REF!</v>
      </c>
      <c r="D49" s="474" t="e">
        <f>#REF!</f>
        <v>#REF!</v>
      </c>
      <c r="E49" s="45" t="e">
        <f>#REF!</f>
        <v>#REF!</v>
      </c>
      <c r="F49" s="477" t="e">
        <f>#REF!</f>
        <v>#REF!</v>
      </c>
      <c r="G49" s="426" t="e">
        <f>#VALUE!</f>
        <v>#VALUE!</v>
      </c>
      <c r="H49" s="426" t="e">
        <f>#VALUE!</f>
        <v>#VALUE!</v>
      </c>
      <c r="I49" s="426" t="e">
        <f>#VALUE!</f>
        <v>#VALUE!</v>
      </c>
      <c r="J49" s="475"/>
      <c r="K49" s="476"/>
    </row>
    <row r="50" spans="2:11" ht="23.25">
      <c r="B50" s="219" t="e">
        <f t="shared" si="0"/>
        <v>#VALUE!</v>
      </c>
      <c r="C50" s="38" t="e">
        <f>#REF!</f>
        <v>#REF!</v>
      </c>
      <c r="D50" s="474" t="e">
        <f>#REF!</f>
        <v>#REF!</v>
      </c>
      <c r="E50" s="45" t="e">
        <f>#REF!</f>
        <v>#REF!</v>
      </c>
      <c r="F50" s="477" t="e">
        <f>#REF!</f>
        <v>#REF!</v>
      </c>
      <c r="G50" s="426" t="e">
        <f>#VALUE!</f>
        <v>#VALUE!</v>
      </c>
      <c r="H50" s="426" t="e">
        <f>#VALUE!</f>
        <v>#VALUE!</v>
      </c>
      <c r="I50" s="426" t="e">
        <f>#VALUE!</f>
        <v>#VALUE!</v>
      </c>
      <c r="J50" s="475"/>
      <c r="K50" s="476"/>
    </row>
    <row r="51" spans="2:11" ht="23.25">
      <c r="B51" s="219" t="e">
        <f t="shared" si="0"/>
        <v>#VALUE!</v>
      </c>
      <c r="C51" s="38" t="e">
        <f>#REF!</f>
        <v>#REF!</v>
      </c>
      <c r="D51" s="474" t="e">
        <f>#REF!</f>
        <v>#REF!</v>
      </c>
      <c r="E51" s="45" t="e">
        <f>#REF!</f>
        <v>#REF!</v>
      </c>
      <c r="F51" s="477" t="e">
        <f>#REF!</f>
        <v>#REF!</v>
      </c>
      <c r="G51" s="426" t="e">
        <f>#VALUE!</f>
        <v>#VALUE!</v>
      </c>
      <c r="H51" s="426" t="e">
        <f>#VALUE!</f>
        <v>#VALUE!</v>
      </c>
      <c r="I51" s="426" t="e">
        <f>#VALUE!</f>
        <v>#VALUE!</v>
      </c>
      <c r="J51" s="475"/>
      <c r="K51" s="476"/>
    </row>
    <row r="52" spans="2:11" ht="23.25">
      <c r="B52" s="219" t="e">
        <f t="shared" si="0"/>
        <v>#VALUE!</v>
      </c>
      <c r="C52" s="38" t="e">
        <f>#REF!</f>
        <v>#REF!</v>
      </c>
      <c r="D52" s="474" t="e">
        <f>#REF!</f>
        <v>#REF!</v>
      </c>
      <c r="E52" s="45" t="e">
        <f>#REF!</f>
        <v>#REF!</v>
      </c>
      <c r="F52" s="477" t="e">
        <f>#REF!</f>
        <v>#REF!</v>
      </c>
      <c r="G52" s="426" t="e">
        <f>#VALUE!</f>
        <v>#VALUE!</v>
      </c>
      <c r="H52" s="426" t="e">
        <f>#VALUE!</f>
        <v>#VALUE!</v>
      </c>
      <c r="I52" s="426" t="e">
        <f>#VALUE!</f>
        <v>#VALUE!</v>
      </c>
      <c r="J52" s="475"/>
      <c r="K52" s="476"/>
    </row>
    <row r="53" spans="2:11" ht="23.25">
      <c r="B53" s="219" t="e">
        <f t="shared" si="0"/>
        <v>#VALUE!</v>
      </c>
      <c r="C53" s="38" t="e">
        <f>#REF!</f>
        <v>#REF!</v>
      </c>
      <c r="D53" s="474" t="e">
        <f>#REF!</f>
        <v>#REF!</v>
      </c>
      <c r="E53" s="45" t="e">
        <f>#REF!</f>
        <v>#REF!</v>
      </c>
      <c r="F53" s="477" t="e">
        <f>#REF!</f>
        <v>#REF!</v>
      </c>
      <c r="G53" s="426" t="e">
        <f>#VALUE!</f>
        <v>#VALUE!</v>
      </c>
      <c r="H53" s="426" t="e">
        <f>#VALUE!</f>
        <v>#VALUE!</v>
      </c>
      <c r="I53" s="426" t="e">
        <f>#VALUE!</f>
        <v>#VALUE!</v>
      </c>
      <c r="J53" s="475"/>
      <c r="K53" s="476"/>
    </row>
    <row r="54" spans="2:11" ht="23.25">
      <c r="B54" s="219" t="e">
        <f t="shared" si="0"/>
        <v>#VALUE!</v>
      </c>
      <c r="C54" s="38" t="e">
        <f>#REF!</f>
        <v>#REF!</v>
      </c>
      <c r="D54" s="474" t="e">
        <f>#REF!</f>
        <v>#REF!</v>
      </c>
      <c r="E54" s="45" t="e">
        <f>#REF!</f>
        <v>#REF!</v>
      </c>
      <c r="F54" s="477" t="e">
        <f>#REF!</f>
        <v>#REF!</v>
      </c>
      <c r="G54" s="426" t="e">
        <f>#VALUE!</f>
        <v>#VALUE!</v>
      </c>
      <c r="H54" s="426" t="e">
        <f>#VALUE!</f>
        <v>#VALUE!</v>
      </c>
      <c r="I54" s="426" t="e">
        <f>#VALUE!</f>
        <v>#VALUE!</v>
      </c>
      <c r="J54" s="475"/>
      <c r="K54" s="476"/>
    </row>
    <row r="55" spans="2:11" ht="23.25">
      <c r="B55" s="219" t="e">
        <f t="shared" si="0"/>
        <v>#VALUE!</v>
      </c>
      <c r="C55" s="38" t="e">
        <f>#REF!</f>
        <v>#REF!</v>
      </c>
      <c r="D55" s="474" t="e">
        <f>#REF!</f>
        <v>#REF!</v>
      </c>
      <c r="E55" s="45" t="e">
        <f>#REF!</f>
        <v>#REF!</v>
      </c>
      <c r="F55" s="477" t="e">
        <f>#REF!</f>
        <v>#REF!</v>
      </c>
      <c r="G55" s="426" t="e">
        <f>#VALUE!</f>
        <v>#VALUE!</v>
      </c>
      <c r="H55" s="426" t="e">
        <f>#VALUE!</f>
        <v>#VALUE!</v>
      </c>
      <c r="I55" s="426" t="e">
        <f>#VALUE!</f>
        <v>#VALUE!</v>
      </c>
      <c r="J55" s="475"/>
      <c r="K55" s="476"/>
    </row>
    <row r="56" spans="2:11" ht="23.25">
      <c r="B56" s="219" t="e">
        <f t="shared" si="0"/>
        <v>#VALUE!</v>
      </c>
      <c r="C56" s="38" t="e">
        <f>#REF!</f>
        <v>#REF!</v>
      </c>
      <c r="D56" s="474" t="e">
        <f>#REF!</f>
        <v>#REF!</v>
      </c>
      <c r="E56" s="45" t="e">
        <f>#REF!</f>
        <v>#REF!</v>
      </c>
      <c r="F56" s="477" t="e">
        <f>#REF!</f>
        <v>#REF!</v>
      </c>
      <c r="G56" s="426" t="e">
        <f>#VALUE!</f>
        <v>#VALUE!</v>
      </c>
      <c r="H56" s="426" t="e">
        <f>#VALUE!</f>
        <v>#VALUE!</v>
      </c>
      <c r="I56" s="426" t="e">
        <f>#VALUE!</f>
        <v>#VALUE!</v>
      </c>
      <c r="J56" s="475"/>
      <c r="K56" s="476"/>
    </row>
    <row r="57" spans="2:11" ht="23.25">
      <c r="B57" s="219" t="e">
        <f t="shared" si="0"/>
        <v>#VALUE!</v>
      </c>
      <c r="C57" s="38" t="e">
        <f>#REF!</f>
        <v>#REF!</v>
      </c>
      <c r="D57" s="474" t="e">
        <f>#REF!</f>
        <v>#REF!</v>
      </c>
      <c r="E57" s="45" t="e">
        <f>#REF!</f>
        <v>#REF!</v>
      </c>
      <c r="F57" s="477" t="e">
        <f>#REF!</f>
        <v>#REF!</v>
      </c>
      <c r="G57" s="426" t="e">
        <f>#VALUE!</f>
        <v>#VALUE!</v>
      </c>
      <c r="H57" s="426" t="e">
        <f>#VALUE!</f>
        <v>#VALUE!</v>
      </c>
      <c r="I57" s="426" t="e">
        <f>#VALUE!</f>
        <v>#VALUE!</v>
      </c>
      <c r="J57" s="475"/>
      <c r="K57" s="476"/>
    </row>
    <row r="58" spans="2:11" ht="23.25">
      <c r="B58" s="219" t="e">
        <f t="shared" si="0"/>
        <v>#VALUE!</v>
      </c>
      <c r="C58" s="38" t="e">
        <f>#REF!</f>
        <v>#REF!</v>
      </c>
      <c r="D58" s="474" t="e">
        <f>#REF!</f>
        <v>#REF!</v>
      </c>
      <c r="E58" s="45" t="e">
        <f>#REF!</f>
        <v>#REF!</v>
      </c>
      <c r="F58" s="477" t="e">
        <f>#REF!</f>
        <v>#REF!</v>
      </c>
      <c r="G58" s="426" t="e">
        <f>#VALUE!</f>
        <v>#VALUE!</v>
      </c>
      <c r="H58" s="426" t="e">
        <f>#VALUE!</f>
        <v>#VALUE!</v>
      </c>
      <c r="I58" s="426" t="e">
        <f>#VALUE!</f>
        <v>#VALUE!</v>
      </c>
      <c r="J58" s="475"/>
      <c r="K58" s="476"/>
    </row>
    <row r="59" spans="2:11" ht="23.25">
      <c r="B59" s="219" t="e">
        <f t="shared" si="0"/>
        <v>#VALUE!</v>
      </c>
      <c r="C59" s="38" t="e">
        <f>#REF!</f>
        <v>#REF!</v>
      </c>
      <c r="D59" s="474" t="e">
        <f>#REF!</f>
        <v>#REF!</v>
      </c>
      <c r="E59" s="45" t="e">
        <f>#REF!</f>
        <v>#REF!</v>
      </c>
      <c r="F59" s="477" t="e">
        <f>#REF!</f>
        <v>#REF!</v>
      </c>
      <c r="G59" s="426" t="e">
        <f>#VALUE!</f>
        <v>#VALUE!</v>
      </c>
      <c r="H59" s="426" t="e">
        <f>#VALUE!</f>
        <v>#VALUE!</v>
      </c>
      <c r="I59" s="426" t="e">
        <f>#VALUE!</f>
        <v>#VALUE!</v>
      </c>
      <c r="J59" s="475"/>
      <c r="K59" s="476"/>
    </row>
    <row r="60" spans="2:11" ht="23.25">
      <c r="B60" s="219" t="e">
        <f t="shared" si="0"/>
        <v>#VALUE!</v>
      </c>
      <c r="C60" s="38" t="e">
        <f>#REF!</f>
        <v>#REF!</v>
      </c>
      <c r="D60" s="474" t="e">
        <f>#REF!</f>
        <v>#REF!</v>
      </c>
      <c r="E60" s="45" t="e">
        <f>#REF!</f>
        <v>#REF!</v>
      </c>
      <c r="F60" s="477" t="e">
        <f>#REF!</f>
        <v>#REF!</v>
      </c>
      <c r="G60" s="426" t="e">
        <f>#VALUE!</f>
        <v>#VALUE!</v>
      </c>
      <c r="H60" s="426" t="e">
        <f>#VALUE!</f>
        <v>#VALUE!</v>
      </c>
      <c r="I60" s="426" t="e">
        <f>#VALUE!</f>
        <v>#VALUE!</v>
      </c>
      <c r="J60" s="475"/>
      <c r="K60" s="476"/>
    </row>
    <row r="61" spans="2:11" ht="23.25">
      <c r="B61" s="219" t="e">
        <f t="shared" si="0"/>
        <v>#VALUE!</v>
      </c>
      <c r="C61" s="38" t="e">
        <f>#REF!</f>
        <v>#REF!</v>
      </c>
      <c r="D61" s="474" t="e">
        <f>#REF!</f>
        <v>#REF!</v>
      </c>
      <c r="E61" s="45" t="e">
        <f>#REF!</f>
        <v>#REF!</v>
      </c>
      <c r="F61" s="477" t="e">
        <f>#REF!</f>
        <v>#REF!</v>
      </c>
      <c r="G61" s="426" t="e">
        <f>#VALUE!</f>
        <v>#VALUE!</v>
      </c>
      <c r="H61" s="426" t="e">
        <f>#VALUE!</f>
        <v>#VALUE!</v>
      </c>
      <c r="I61" s="426" t="e">
        <f>#VALUE!</f>
        <v>#VALUE!</v>
      </c>
      <c r="J61" s="475"/>
      <c r="K61" s="476"/>
    </row>
    <row r="62" spans="2:11" ht="23.25">
      <c r="B62" s="219" t="e">
        <f t="shared" si="0"/>
        <v>#VALUE!</v>
      </c>
      <c r="C62" s="38" t="e">
        <f>#REF!</f>
        <v>#REF!</v>
      </c>
      <c r="D62" s="474" t="e">
        <f>#REF!</f>
        <v>#REF!</v>
      </c>
      <c r="E62" s="45" t="e">
        <f>#REF!</f>
        <v>#REF!</v>
      </c>
      <c r="F62" s="477" t="e">
        <f>#REF!</f>
        <v>#REF!</v>
      </c>
      <c r="G62" s="426" t="e">
        <f>#VALUE!</f>
        <v>#VALUE!</v>
      </c>
      <c r="H62" s="426" t="e">
        <f>#VALUE!</f>
        <v>#VALUE!</v>
      </c>
      <c r="I62" s="426" t="e">
        <f>#VALUE!</f>
        <v>#VALUE!</v>
      </c>
      <c r="J62" s="475"/>
      <c r="K62" s="476"/>
    </row>
    <row r="63" spans="2:11" ht="23.25">
      <c r="B63" s="219" t="e">
        <f t="shared" si="0"/>
        <v>#VALUE!</v>
      </c>
      <c r="C63" s="38" t="e">
        <f>#REF!</f>
        <v>#REF!</v>
      </c>
      <c r="D63" s="474" t="e">
        <f>#REF!</f>
        <v>#REF!</v>
      </c>
      <c r="E63" s="45" t="e">
        <f>#REF!</f>
        <v>#REF!</v>
      </c>
      <c r="F63" s="477" t="e">
        <f>#REF!</f>
        <v>#REF!</v>
      </c>
      <c r="G63" s="426" t="e">
        <f>#VALUE!</f>
        <v>#VALUE!</v>
      </c>
      <c r="H63" s="426" t="e">
        <f>#VALUE!</f>
        <v>#VALUE!</v>
      </c>
      <c r="I63" s="426" t="e">
        <f>#VALUE!</f>
        <v>#VALUE!</v>
      </c>
      <c r="J63" s="475"/>
      <c r="K63" s="476"/>
    </row>
    <row r="64" spans="2:11" ht="23.25">
      <c r="B64" s="219" t="e">
        <f t="shared" si="0"/>
        <v>#VALUE!</v>
      </c>
      <c r="C64" s="38" t="e">
        <f>#REF!</f>
        <v>#REF!</v>
      </c>
      <c r="D64" s="474" t="e">
        <f>#REF!</f>
        <v>#REF!</v>
      </c>
      <c r="E64" s="45" t="e">
        <f>#REF!</f>
        <v>#REF!</v>
      </c>
      <c r="F64" s="477" t="e">
        <f>#REF!</f>
        <v>#REF!</v>
      </c>
      <c r="G64" s="426" t="e">
        <f>#VALUE!</f>
        <v>#VALUE!</v>
      </c>
      <c r="H64" s="426" t="e">
        <f>#VALUE!</f>
        <v>#VALUE!</v>
      </c>
      <c r="I64" s="426" t="e">
        <f>#VALUE!</f>
        <v>#VALUE!</v>
      </c>
      <c r="J64" s="475"/>
      <c r="K64" s="476"/>
    </row>
    <row r="65" spans="2:11" ht="23.25">
      <c r="B65" s="219" t="e">
        <f t="shared" si="0"/>
        <v>#VALUE!</v>
      </c>
      <c r="C65" s="38" t="e">
        <f>#REF!</f>
        <v>#REF!</v>
      </c>
      <c r="D65" s="474" t="e">
        <f>#REF!</f>
        <v>#REF!</v>
      </c>
      <c r="E65" s="45" t="e">
        <f>#REF!</f>
        <v>#REF!</v>
      </c>
      <c r="F65" s="477" t="e">
        <f>#REF!</f>
        <v>#REF!</v>
      </c>
      <c r="G65" s="426" t="e">
        <f>#VALUE!</f>
        <v>#VALUE!</v>
      </c>
      <c r="H65" s="426" t="e">
        <f>#VALUE!</f>
        <v>#VALUE!</v>
      </c>
      <c r="I65" s="426" t="e">
        <f>#VALUE!</f>
        <v>#VALUE!</v>
      </c>
      <c r="J65" s="475"/>
      <c r="K65" s="476"/>
    </row>
    <row r="66" spans="2:11" ht="23.25">
      <c r="B66" s="219" t="e">
        <f t="shared" si="0"/>
        <v>#VALUE!</v>
      </c>
      <c r="C66" s="38" t="e">
        <f>#REF!</f>
        <v>#REF!</v>
      </c>
      <c r="D66" s="474" t="e">
        <f>#REF!</f>
        <v>#REF!</v>
      </c>
      <c r="E66" s="45" t="e">
        <f>#REF!</f>
        <v>#REF!</v>
      </c>
      <c r="F66" s="477" t="e">
        <f>#REF!</f>
        <v>#REF!</v>
      </c>
      <c r="G66" s="426" t="e">
        <f>#VALUE!</f>
        <v>#VALUE!</v>
      </c>
      <c r="H66" s="426" t="e">
        <f>#VALUE!</f>
        <v>#VALUE!</v>
      </c>
      <c r="I66" s="426" t="e">
        <f>#VALUE!</f>
        <v>#VALUE!</v>
      </c>
      <c r="J66" s="475"/>
      <c r="K66" s="476"/>
    </row>
    <row r="67" spans="2:11" ht="23.25">
      <c r="B67" s="219" t="e">
        <f t="shared" si="0"/>
        <v>#VALUE!</v>
      </c>
      <c r="C67" s="38" t="e">
        <f>#REF!</f>
        <v>#REF!</v>
      </c>
      <c r="D67" s="474" t="e">
        <f>#REF!</f>
        <v>#REF!</v>
      </c>
      <c r="E67" s="45" t="e">
        <f>#REF!</f>
        <v>#REF!</v>
      </c>
      <c r="F67" s="477" t="e">
        <f>#REF!</f>
        <v>#REF!</v>
      </c>
      <c r="G67" s="426" t="e">
        <f>#VALUE!</f>
        <v>#VALUE!</v>
      </c>
      <c r="H67" s="426" t="e">
        <f>#VALUE!</f>
        <v>#VALUE!</v>
      </c>
      <c r="I67" s="426" t="e">
        <f>#VALUE!</f>
        <v>#VALUE!</v>
      </c>
      <c r="J67" s="475"/>
      <c r="K67" s="476"/>
    </row>
    <row r="68" spans="2:11" ht="23.25">
      <c r="B68" s="219" t="e">
        <f t="shared" si="0"/>
        <v>#VALUE!</v>
      </c>
      <c r="C68" s="38" t="e">
        <f>#REF!</f>
        <v>#REF!</v>
      </c>
      <c r="D68" s="474" t="e">
        <f>#REF!</f>
        <v>#REF!</v>
      </c>
      <c r="E68" s="45" t="e">
        <f>#REF!</f>
        <v>#REF!</v>
      </c>
      <c r="F68" s="477" t="e">
        <f>#REF!</f>
        <v>#REF!</v>
      </c>
      <c r="G68" s="426" t="e">
        <f>#VALUE!</f>
        <v>#VALUE!</v>
      </c>
      <c r="H68" s="426" t="e">
        <f>#VALUE!</f>
        <v>#VALUE!</v>
      </c>
      <c r="I68" s="426" t="e">
        <f>#VALUE!</f>
        <v>#VALUE!</v>
      </c>
      <c r="J68" s="475"/>
      <c r="K68" s="476"/>
    </row>
    <row r="69" spans="2:11" ht="23.25">
      <c r="B69" s="219" t="e">
        <f t="shared" si="0"/>
        <v>#VALUE!</v>
      </c>
      <c r="C69" s="38" t="e">
        <f>#REF!</f>
        <v>#REF!</v>
      </c>
      <c r="D69" s="474" t="e">
        <f>#REF!</f>
        <v>#REF!</v>
      </c>
      <c r="E69" s="45" t="e">
        <f>#REF!</f>
        <v>#REF!</v>
      </c>
      <c r="F69" s="477" t="e">
        <f>#REF!</f>
        <v>#REF!</v>
      </c>
      <c r="G69" s="426" t="e">
        <f>#VALUE!</f>
        <v>#VALUE!</v>
      </c>
      <c r="H69" s="426" t="e">
        <f>#VALUE!</f>
        <v>#VALUE!</v>
      </c>
      <c r="I69" s="426" t="e">
        <f>#VALUE!</f>
        <v>#VALUE!</v>
      </c>
      <c r="J69" s="475"/>
      <c r="K69" s="476"/>
    </row>
    <row r="70" spans="2:11" ht="23.25">
      <c r="B70" s="219" t="e">
        <f t="shared" si="0"/>
        <v>#VALUE!</v>
      </c>
      <c r="C70" s="38" t="e">
        <f>#REF!</f>
        <v>#REF!</v>
      </c>
      <c r="D70" s="474" t="e">
        <f>#REF!</f>
        <v>#REF!</v>
      </c>
      <c r="E70" s="45" t="e">
        <f>#REF!</f>
        <v>#REF!</v>
      </c>
      <c r="F70" s="477" t="e">
        <f>#REF!</f>
        <v>#REF!</v>
      </c>
      <c r="G70" s="426" t="e">
        <f>#VALUE!</f>
        <v>#VALUE!</v>
      </c>
      <c r="H70" s="426" t="e">
        <f>#VALUE!</f>
        <v>#VALUE!</v>
      </c>
      <c r="I70" s="426" t="e">
        <f>#VALUE!</f>
        <v>#VALUE!</v>
      </c>
      <c r="J70" s="475"/>
      <c r="K70" s="476"/>
    </row>
    <row r="71" spans="2:11" ht="23.25">
      <c r="B71" s="219" t="e">
        <f t="shared" si="0"/>
        <v>#VALUE!</v>
      </c>
      <c r="C71" s="38" t="e">
        <f>#REF!</f>
        <v>#REF!</v>
      </c>
      <c r="D71" s="474" t="e">
        <f>#REF!</f>
        <v>#REF!</v>
      </c>
      <c r="E71" s="45" t="e">
        <f>#REF!</f>
        <v>#REF!</v>
      </c>
      <c r="F71" s="477" t="e">
        <f>#REF!</f>
        <v>#REF!</v>
      </c>
      <c r="G71" s="426" t="e">
        <f>#VALUE!</f>
        <v>#VALUE!</v>
      </c>
      <c r="H71" s="426" t="e">
        <f>#VALUE!</f>
        <v>#VALUE!</v>
      </c>
      <c r="I71" s="426" t="e">
        <f>#VALUE!</f>
        <v>#VALUE!</v>
      </c>
      <c r="J71" s="475"/>
      <c r="K71" s="476"/>
    </row>
    <row r="72" spans="2:11" ht="23.25">
      <c r="B72" s="219" t="e">
        <f t="shared" si="0"/>
        <v>#VALUE!</v>
      </c>
      <c r="C72" s="221" t="e">
        <f>#REF!</f>
        <v>#REF!</v>
      </c>
      <c r="D72" s="220" t="e">
        <f>#REF!</f>
        <v>#REF!</v>
      </c>
      <c r="E72" s="222" t="e">
        <f>#REF!</f>
        <v>#REF!</v>
      </c>
      <c r="F72" s="443" t="e">
        <f>#REF!</f>
        <v>#REF!</v>
      </c>
      <c r="G72" s="243" t="e">
        <f>#VALUE!</f>
        <v>#VALUE!</v>
      </c>
      <c r="H72" s="243" t="e">
        <f>#VALUE!</f>
        <v>#VALUE!</v>
      </c>
      <c r="I72" s="243" t="e">
        <f>#VALUE!</f>
        <v>#VALUE!</v>
      </c>
      <c r="J72" s="389"/>
      <c r="K72" s="387"/>
    </row>
    <row r="73" spans="2:11" ht="24" thickBot="1">
      <c r="B73" s="219" t="e">
        <f t="shared" si="0"/>
        <v>#VALUE!</v>
      </c>
      <c r="C73" s="421" t="e">
        <f>#REF!</f>
        <v>#REF!</v>
      </c>
      <c r="D73" s="241" t="e">
        <f>#REF!</f>
        <v>#REF!</v>
      </c>
      <c r="E73" s="242" t="e">
        <f>#REF!</f>
        <v>#REF!</v>
      </c>
      <c r="F73" s="301" t="e">
        <f>#REF!</f>
        <v>#REF!</v>
      </c>
      <c r="G73" s="244" t="e">
        <f>#VALUE!</f>
        <v>#VALUE!</v>
      </c>
      <c r="H73" s="244" t="e">
        <f>#VALUE!</f>
        <v>#VALUE!</v>
      </c>
      <c r="I73" s="244" t="e">
        <f>#VALUE!</f>
        <v>#VALUE!</v>
      </c>
      <c r="J73" s="390"/>
      <c r="K73" s="388"/>
    </row>
  </sheetData>
  <sheetProtection/>
  <mergeCells count="10">
    <mergeCell ref="C9:C12"/>
    <mergeCell ref="D9:D12"/>
    <mergeCell ref="E9:E12"/>
    <mergeCell ref="F9:F12"/>
    <mergeCell ref="G9:G12"/>
    <mergeCell ref="G1:K5"/>
    <mergeCell ref="H9:H12"/>
    <mergeCell ref="I9:I12"/>
    <mergeCell ref="J9:J12"/>
    <mergeCell ref="K9:K12"/>
  </mergeCells>
  <conditionalFormatting sqref="G14:K73">
    <cfRule type="expression" priority="5" dxfId="42">
      <formula>$B14</formula>
    </cfRule>
  </conditionalFormatting>
  <conditionalFormatting sqref="B15">
    <cfRule type="expression" priority="4" dxfId="2">
      <formula>$B$15</formula>
    </cfRule>
  </conditionalFormatting>
  <printOptions/>
  <pageMargins left="0.5905511811023623" right="0.5905511811023623" top="0.5905511811023623" bottom="0.7874015748031497" header="0.5905511811023623" footer="0.1968503937007874"/>
  <pageSetup fitToHeight="1" fitToWidth="1" horizontalDpi="600" verticalDpi="600" orientation="landscape" paperSize="8" scale="32" r:id="rId2"/>
  <headerFooter alignWithMargins="0">
    <oddHeader>&amp;C&amp;F</oddHeader>
  </headerFooter>
  <drawing r:id="rId1"/>
</worksheet>
</file>

<file path=xl/worksheets/sheet5.xml><?xml version="1.0" encoding="utf-8"?>
<worksheet xmlns="http://schemas.openxmlformats.org/spreadsheetml/2006/main" xmlns:r="http://schemas.openxmlformats.org/officeDocument/2006/relationships">
  <dimension ref="B2:R30"/>
  <sheetViews>
    <sheetView zoomScalePageLayoutView="0" workbookViewId="0" topLeftCell="A1">
      <selection activeCell="J39" sqref="J39"/>
    </sheetView>
  </sheetViews>
  <sheetFormatPr defaultColWidth="8.796875" defaultRowHeight="15"/>
  <sheetData>
    <row r="2" spans="2:6" ht="15.75">
      <c r="B2" s="392" t="s">
        <v>1375</v>
      </c>
      <c r="C2" s="395"/>
      <c r="D2" s="395"/>
      <c r="E2" s="395"/>
      <c r="F2" s="395"/>
    </row>
    <row r="4" spans="2:8" ht="15.75">
      <c r="B4" s="776" t="s">
        <v>1376</v>
      </c>
      <c r="C4" s="776"/>
      <c r="D4" s="776"/>
      <c r="E4" s="776"/>
      <c r="F4" s="776"/>
      <c r="G4" s="776"/>
      <c r="H4" s="776"/>
    </row>
    <row r="5" spans="2:10" ht="15.75">
      <c r="B5" s="776" t="s">
        <v>1377</v>
      </c>
      <c r="C5" s="776"/>
      <c r="D5" s="776"/>
      <c r="E5" s="776"/>
      <c r="F5" s="776"/>
      <c r="G5" s="776"/>
      <c r="H5" s="776"/>
      <c r="I5" s="776"/>
      <c r="J5" s="776"/>
    </row>
    <row r="6" spans="2:9" ht="15.75">
      <c r="B6" s="776" t="s">
        <v>1379</v>
      </c>
      <c r="C6" s="776"/>
      <c r="D6" s="776"/>
      <c r="E6" s="776"/>
      <c r="F6" s="776"/>
      <c r="G6" s="776"/>
      <c r="H6" s="776"/>
      <c r="I6" s="776"/>
    </row>
    <row r="7" spans="2:18" ht="15.75">
      <c r="B7" s="776" t="s">
        <v>1380</v>
      </c>
      <c r="C7" s="776"/>
      <c r="D7" s="776"/>
      <c r="E7" s="776"/>
      <c r="F7" s="776"/>
      <c r="G7" s="776"/>
      <c r="H7" s="776"/>
      <c r="I7" s="776"/>
      <c r="J7" s="776"/>
      <c r="K7" s="776"/>
      <c r="L7" s="776"/>
      <c r="M7" s="776"/>
      <c r="N7" s="776"/>
      <c r="O7" s="776"/>
      <c r="P7" s="776"/>
      <c r="Q7" s="776"/>
      <c r="R7" s="776"/>
    </row>
    <row r="9" ht="15.75">
      <c r="B9" s="392" t="s">
        <v>1381</v>
      </c>
    </row>
    <row r="11" spans="2:15" ht="15.75">
      <c r="B11" s="777" t="s">
        <v>1382</v>
      </c>
      <c r="C11" s="777"/>
      <c r="D11" s="777"/>
      <c r="E11" s="777"/>
      <c r="F11" s="777"/>
      <c r="G11" s="777"/>
      <c r="H11" s="777"/>
      <c r="I11" s="777"/>
      <c r="J11" s="777"/>
      <c r="K11" s="777"/>
      <c r="L11" s="777"/>
      <c r="M11" s="777"/>
      <c r="N11" s="777"/>
      <c r="O11" s="777"/>
    </row>
    <row r="12" spans="2:15" ht="15.75">
      <c r="B12" s="777"/>
      <c r="C12" s="777"/>
      <c r="D12" s="777"/>
      <c r="E12" s="777"/>
      <c r="F12" s="777"/>
      <c r="G12" s="777"/>
      <c r="H12" s="777"/>
      <c r="I12" s="777"/>
      <c r="J12" s="777"/>
      <c r="K12" s="777"/>
      <c r="L12" s="777"/>
      <c r="M12" s="777"/>
      <c r="N12" s="777"/>
      <c r="O12" s="777"/>
    </row>
    <row r="14" spans="2:8" ht="15.75">
      <c r="B14" s="776" t="s">
        <v>1383</v>
      </c>
      <c r="C14" s="776"/>
      <c r="D14" s="776"/>
      <c r="E14" s="776"/>
      <c r="F14" s="776"/>
      <c r="G14" s="776"/>
      <c r="H14" s="776"/>
    </row>
    <row r="15" ht="15.75">
      <c r="B15" s="391"/>
    </row>
    <row r="16" spans="2:16" ht="15.75">
      <c r="B16" s="776" t="s">
        <v>1384</v>
      </c>
      <c r="C16" s="776"/>
      <c r="D16" s="776"/>
      <c r="E16" s="776"/>
      <c r="F16" s="776"/>
      <c r="G16" s="776"/>
      <c r="H16" s="776"/>
      <c r="I16" s="776"/>
      <c r="J16" s="776"/>
      <c r="K16" s="776"/>
      <c r="L16" s="776"/>
      <c r="M16" s="776"/>
      <c r="N16" s="776"/>
      <c r="O16" s="776"/>
      <c r="P16" s="776"/>
    </row>
    <row r="17" ht="15.75">
      <c r="B17" s="391"/>
    </row>
    <row r="18" ht="15.75">
      <c r="B18" s="391" t="s">
        <v>1378</v>
      </c>
    </row>
    <row r="25" ht="15.75">
      <c r="B25" s="394"/>
    </row>
    <row r="26" ht="15.75">
      <c r="B26" s="394"/>
    </row>
    <row r="27" ht="15.75">
      <c r="B27" s="393"/>
    </row>
    <row r="28" ht="15.75">
      <c r="B28" s="393"/>
    </row>
    <row r="29" ht="15.75">
      <c r="B29" s="393"/>
    </row>
    <row r="30" ht="15.75">
      <c r="B30" s="394"/>
    </row>
  </sheetData>
  <sheetProtection/>
  <mergeCells count="7">
    <mergeCell ref="B16:P16"/>
    <mergeCell ref="B11:O12"/>
    <mergeCell ref="B14:H14"/>
    <mergeCell ref="B4:H4"/>
    <mergeCell ref="B5:J5"/>
    <mergeCell ref="B6:I6"/>
    <mergeCell ref="B7:R7"/>
  </mergeCells>
  <hyperlinks>
    <hyperlink ref="B5" r:id="rId1" display="http://creative.adform.com/support/documentation/build-html5-banners/html5-banner-specifications/adding-clicktag-variables/"/>
    <hyperlink ref="B6" r:id="rId2" display="http://creative.adform.com/support/documentation/build-mobile-mraid-banners/general-specifications/"/>
    <hyperlink ref="B7" r:id="rId3" display="http://creative.adform.com/support/documentation/rtb-creatives/common-guidelines-for-rtb-creatives/"/>
    <hyperlink ref="B14" r:id="rId4" display="http://test.adform.com/banners/html5studio/html5_studio_demo_01_nosound.mp4"/>
    <hyperlink ref="B16" r:id="rId5" display="http://vbb.adform.com/"/>
    <hyperlink ref="B4" r:id="rId6" display="http://creative.adform.com/support/documentation/build-html5-banners/html5-banner-specifications/required-files-structure/"/>
    <hyperlink ref="B11:O12" r:id="rId7" display="Doporučujeme využívat při tvorbě HTML5 bannerů Adform HTML5 Studio, ve kterém můžete jednoduše a zdarma vytvářet jak klasické HTML5 bannery, tak mnoho rich media formátů (jak desktop, tak mobile). Navíc množstí nabízených templates pro rich media se ve St"/>
  </hyperlinks>
  <printOptions/>
  <pageMargins left="0.7" right="0.7" top="0.787401575" bottom="0.787401575" header="0.3" footer="0.3"/>
  <pageSetup horizontalDpi="300" verticalDpi="300" orientation="portrait" paperSize="9" r:id="rId8"/>
</worksheet>
</file>

<file path=xl/worksheets/sheet6.xml><?xml version="1.0" encoding="utf-8"?>
<worksheet xmlns="http://schemas.openxmlformats.org/spreadsheetml/2006/main" xmlns:r="http://schemas.openxmlformats.org/officeDocument/2006/relationships">
  <dimension ref="B2:F14"/>
  <sheetViews>
    <sheetView zoomScale="70" zoomScaleNormal="70" zoomScalePageLayoutView="0" workbookViewId="0" topLeftCell="A1">
      <selection activeCell="F10" sqref="F10"/>
    </sheetView>
  </sheetViews>
  <sheetFormatPr defaultColWidth="8.59765625" defaultRowHeight="15"/>
  <cols>
    <col min="1" max="1" width="8.59765625" style="0" customWidth="1"/>
    <col min="2" max="4" width="22.59765625" style="0" customWidth="1"/>
    <col min="5" max="5" width="35.19921875" style="0" customWidth="1"/>
  </cols>
  <sheetData>
    <row r="2" spans="2:5" ht="42" customHeight="1">
      <c r="B2" s="278" t="s">
        <v>1276</v>
      </c>
      <c r="C2" s="278" t="s">
        <v>1277</v>
      </c>
      <c r="D2" s="278" t="s">
        <v>1290</v>
      </c>
      <c r="E2" s="278" t="s">
        <v>1287</v>
      </c>
    </row>
    <row r="3" spans="2:5" ht="42" customHeight="1">
      <c r="B3" s="273" t="s">
        <v>1278</v>
      </c>
      <c r="C3" s="275" t="e">
        <f>#REF!</f>
        <v>#REF!</v>
      </c>
      <c r="D3" s="275" t="e">
        <f>#REF!</f>
        <v>#REF!</v>
      </c>
      <c r="E3" s="272">
        <f aca="true" t="shared" si="0" ref="E3:E9">_xlfn.IFERROR(C3/D3,)</f>
        <v>0</v>
      </c>
    </row>
    <row r="4" spans="2:5" ht="42" customHeight="1">
      <c r="B4" s="273" t="s">
        <v>1283</v>
      </c>
      <c r="C4" s="276">
        <f>_xlfn.IFERROR(C5/C3,)</f>
        <v>0</v>
      </c>
      <c r="D4" s="276">
        <f>_xlfn.IFERROR(D5/D3,)</f>
        <v>0</v>
      </c>
      <c r="E4" s="272">
        <f t="shared" si="0"/>
        <v>0</v>
      </c>
    </row>
    <row r="5" spans="2:5" ht="42" customHeight="1">
      <c r="B5" s="273" t="s">
        <v>1282</v>
      </c>
      <c r="C5" s="275" t="e">
        <f>#REF!</f>
        <v>#REF!</v>
      </c>
      <c r="D5" s="275" t="e">
        <f>#REF!</f>
        <v>#REF!</v>
      </c>
      <c r="E5" s="272">
        <f t="shared" si="0"/>
        <v>0</v>
      </c>
    </row>
    <row r="6" spans="2:5" ht="42" customHeight="1">
      <c r="B6" s="273" t="s">
        <v>1279</v>
      </c>
      <c r="C6" s="277">
        <f>_xlfn.IFERROR(C7/C3,)</f>
        <v>0</v>
      </c>
      <c r="D6" s="277">
        <f>_xlfn.IFERROR(D7/D3,)</f>
        <v>0</v>
      </c>
      <c r="E6" s="272">
        <f t="shared" si="0"/>
        <v>0</v>
      </c>
    </row>
    <row r="7" spans="2:5" ht="42" customHeight="1">
      <c r="B7" s="273" t="s">
        <v>1280</v>
      </c>
      <c r="C7" s="275" t="e">
        <f>#REF!</f>
        <v>#REF!</v>
      </c>
      <c r="D7" s="275" t="e">
        <f>#REF!</f>
        <v>#REF!</v>
      </c>
      <c r="E7" s="272">
        <f t="shared" si="0"/>
        <v>0</v>
      </c>
    </row>
    <row r="8" spans="2:5" ht="42" customHeight="1">
      <c r="B8" s="273" t="s">
        <v>1284</v>
      </c>
      <c r="C8" s="276">
        <f>_xlfn.IFERROR(C9/C3,)</f>
        <v>0</v>
      </c>
      <c r="D8" s="276">
        <f>_xlfn.IFERROR(D9/D3,)</f>
        <v>0</v>
      </c>
      <c r="E8" s="272">
        <f t="shared" si="0"/>
        <v>0</v>
      </c>
    </row>
    <row r="9" spans="2:5" ht="42" customHeight="1">
      <c r="B9" s="273" t="s">
        <v>1285</v>
      </c>
      <c r="C9" s="275" t="e">
        <f>#REF!</f>
        <v>#REF!</v>
      </c>
      <c r="D9" s="275" t="e">
        <f>#REF!</f>
        <v>#REF!</v>
      </c>
      <c r="E9" s="272">
        <f t="shared" si="0"/>
        <v>0</v>
      </c>
    </row>
    <row r="10" spans="2:6" ht="42" customHeight="1">
      <c r="B10" s="273" t="s">
        <v>1281</v>
      </c>
      <c r="C10" s="275" t="e">
        <f>#REF!</f>
        <v>#REF!</v>
      </c>
      <c r="D10" s="275" t="e">
        <f>#REF!</f>
        <v>#REF!</v>
      </c>
      <c r="E10" s="274">
        <f>_xlfn.IFERROR(C10/D10,)</f>
        <v>0</v>
      </c>
      <c r="F10" t="s">
        <v>1288</v>
      </c>
    </row>
    <row r="11" spans="2:5" ht="42" customHeight="1">
      <c r="B11" s="273" t="s">
        <v>5</v>
      </c>
      <c r="C11" s="334">
        <f>_xlfn.IFERROR(C10/C3*1000,)</f>
        <v>0</v>
      </c>
      <c r="D11" s="334">
        <f>_xlfn.IFERROR(D10/D3*1000,)</f>
        <v>0</v>
      </c>
      <c r="E11" s="274">
        <f>_xlfn.IFERROR(C11/D11,)</f>
        <v>0</v>
      </c>
    </row>
    <row r="12" spans="2:6" ht="42" customHeight="1">
      <c r="B12" s="273" t="s">
        <v>22</v>
      </c>
      <c r="C12" s="334">
        <f>_xlfn.IFERROR(C10/C5,)</f>
        <v>0</v>
      </c>
      <c r="D12" s="334">
        <f>_xlfn.IFERROR(D10/D5,)</f>
        <v>0</v>
      </c>
      <c r="E12" s="274">
        <f>_xlfn.IFERROR(C12/D12,)</f>
        <v>0</v>
      </c>
      <c r="F12" t="s">
        <v>1289</v>
      </c>
    </row>
    <row r="13" spans="2:5" ht="42" customHeight="1">
      <c r="B13" s="273" t="s">
        <v>6</v>
      </c>
      <c r="C13" s="334">
        <f>_xlfn.IFERROR(C10/C7,)</f>
        <v>0</v>
      </c>
      <c r="D13" s="334">
        <f>_xlfn.IFERROR(D10/D7,)</f>
        <v>0</v>
      </c>
      <c r="E13" s="274">
        <f>_xlfn.IFERROR(C13/D13,)</f>
        <v>0</v>
      </c>
    </row>
    <row r="14" spans="2:5" ht="42" customHeight="1">
      <c r="B14" s="273" t="s">
        <v>1286</v>
      </c>
      <c r="C14" s="334">
        <f>_xlfn.IFERROR(C10/C9,)</f>
        <v>0</v>
      </c>
      <c r="D14" s="334">
        <f>_xlfn.IFERROR(D10/D9,)</f>
        <v>0</v>
      </c>
      <c r="E14" s="274">
        <f>_xlfn.IFERROR(C14/D14,)</f>
        <v>0</v>
      </c>
    </row>
  </sheetData>
  <sheetProtection/>
  <conditionalFormatting sqref="E3:E9">
    <cfRule type="cellIs" priority="5" dxfId="43" operator="lessThan">
      <formula>1</formula>
    </cfRule>
    <cfRule type="cellIs" priority="7" dxfId="40" operator="greaterThan">
      <formula>1</formula>
    </cfRule>
  </conditionalFormatting>
  <conditionalFormatting sqref="E10:E14">
    <cfRule type="cellIs" priority="1" dxfId="40" operator="lessThan">
      <formula>1</formula>
    </cfRule>
    <cfRule type="cellIs" priority="2" dxfId="43" operator="greaterThan" stopIfTrue="1">
      <formula>1</formula>
    </cfRule>
  </conditionalFormatting>
  <printOptions/>
  <pageMargins left="0.7" right="0.7" top="0.787401575" bottom="0.787401575" header="0.3" footer="0.3"/>
  <pageSetup orientation="portrait" paperSize="9"/>
  <tableParts>
    <tablePart r:id="rId1"/>
  </tableParts>
</worksheet>
</file>

<file path=xl/worksheets/sheet7.xml><?xml version="1.0" encoding="utf-8"?>
<worksheet xmlns="http://schemas.openxmlformats.org/spreadsheetml/2006/main" xmlns:r="http://schemas.openxmlformats.org/officeDocument/2006/relationships">
  <dimension ref="B1:X23"/>
  <sheetViews>
    <sheetView zoomScale="40" zoomScaleNormal="40" zoomScalePageLayoutView="0" workbookViewId="0" topLeftCell="A1">
      <selection activeCell="S36" sqref="S36:S37"/>
    </sheetView>
  </sheetViews>
  <sheetFormatPr defaultColWidth="8.796875" defaultRowHeight="15"/>
  <cols>
    <col min="1" max="1" width="1.4921875" style="120" customWidth="1"/>
    <col min="2" max="3" width="17.69921875" style="120" hidden="1" customWidth="1"/>
    <col min="4" max="4" width="1.8984375" style="269" customWidth="1"/>
    <col min="5" max="5" width="27.19921875" style="120" customWidth="1"/>
    <col min="6" max="6" width="44.09765625" style="120" customWidth="1"/>
    <col min="7" max="7" width="19.19921875" style="120" hidden="1" customWidth="1"/>
    <col min="8" max="8" width="17.3984375" style="120" hidden="1" customWidth="1"/>
    <col min="9" max="9" width="17.59765625" style="120" hidden="1" customWidth="1"/>
    <col min="10" max="10" width="21.19921875" style="270" hidden="1" customWidth="1"/>
    <col min="11" max="11" width="15.69921875" style="120" hidden="1" customWidth="1"/>
    <col min="12" max="12" width="15.69921875" style="271" hidden="1" customWidth="1"/>
    <col min="13" max="13" width="15.69921875" style="120" hidden="1" customWidth="1"/>
    <col min="14" max="14" width="0" style="120" hidden="1" customWidth="1"/>
    <col min="15" max="15" width="19.19921875" style="120" customWidth="1"/>
    <col min="16" max="16" width="17" style="120" customWidth="1"/>
    <col min="17" max="17" width="17.09765625" style="120" customWidth="1"/>
    <col min="18" max="18" width="18.19921875" style="120" customWidth="1"/>
    <col min="19" max="19" width="24.19921875" style="120" customWidth="1"/>
    <col min="20" max="21" width="16.09765625" style="120" customWidth="1"/>
    <col min="22" max="22" width="15.69921875" style="120" customWidth="1"/>
    <col min="23" max="23" width="19.5" style="120" customWidth="1"/>
    <col min="24" max="24" width="4.19921875" style="120" customWidth="1"/>
    <col min="25" max="25" width="9" style="120" customWidth="1"/>
    <col min="26" max="26" width="20.19921875" style="120" customWidth="1"/>
    <col min="27" max="27" width="20" style="120" customWidth="1"/>
    <col min="28" max="28" width="22.09765625" style="120" customWidth="1"/>
    <col min="29" max="29" width="24.69921875" style="120" customWidth="1"/>
    <col min="30" max="16384" width="9" style="120" customWidth="1"/>
  </cols>
  <sheetData>
    <row r="1" spans="2:13" s="123" customFormat="1" ht="19.5" customHeight="1">
      <c r="B1" s="249"/>
      <c r="C1" s="250"/>
      <c r="D1" s="251"/>
      <c r="G1" s="250"/>
      <c r="H1" s="250"/>
      <c r="I1" s="250"/>
      <c r="J1" s="252"/>
      <c r="K1" s="250"/>
      <c r="L1" s="253"/>
      <c r="M1" s="251"/>
    </row>
    <row r="2" spans="2:13" s="123" customFormat="1" ht="19.5" customHeight="1">
      <c r="B2" s="249"/>
      <c r="C2" s="250"/>
      <c r="D2" s="251"/>
      <c r="G2" s="250"/>
      <c r="H2" s="250"/>
      <c r="I2" s="250"/>
      <c r="J2" s="252"/>
      <c r="K2" s="250"/>
      <c r="L2" s="253"/>
      <c r="M2" s="251"/>
    </row>
    <row r="3" spans="10:12" s="123" customFormat="1" ht="21.75" customHeight="1" thickBot="1">
      <c r="J3" s="254"/>
      <c r="L3" s="255"/>
    </row>
    <row r="4" spans="2:23" s="126" customFormat="1" ht="23.25" customHeight="1">
      <c r="B4" s="794" t="s">
        <v>43</v>
      </c>
      <c r="C4" s="794" t="s">
        <v>44</v>
      </c>
      <c r="D4" s="256"/>
      <c r="E4" s="797" t="s">
        <v>1262</v>
      </c>
      <c r="F4" s="800" t="s">
        <v>1</v>
      </c>
      <c r="G4" s="803" t="s">
        <v>2</v>
      </c>
      <c r="H4" s="803"/>
      <c r="I4" s="803"/>
      <c r="J4" s="803"/>
      <c r="K4" s="803"/>
      <c r="L4" s="803"/>
      <c r="M4" s="804"/>
      <c r="N4" s="10"/>
      <c r="O4" s="785" t="s">
        <v>1275</v>
      </c>
      <c r="P4" s="786"/>
      <c r="Q4" s="786"/>
      <c r="R4" s="786"/>
      <c r="S4" s="786"/>
      <c r="T4" s="786"/>
      <c r="U4" s="786"/>
      <c r="V4" s="786"/>
      <c r="W4" s="787"/>
    </row>
    <row r="5" spans="2:23" s="126" customFormat="1" ht="22.5" customHeight="1">
      <c r="B5" s="795"/>
      <c r="C5" s="795"/>
      <c r="D5" s="256"/>
      <c r="E5" s="798"/>
      <c r="F5" s="801"/>
      <c r="G5" s="805"/>
      <c r="H5" s="805"/>
      <c r="I5" s="805"/>
      <c r="J5" s="805"/>
      <c r="K5" s="805"/>
      <c r="L5" s="805"/>
      <c r="M5" s="806"/>
      <c r="N5" s="10"/>
      <c r="O5" s="788"/>
      <c r="P5" s="789"/>
      <c r="Q5" s="789"/>
      <c r="R5" s="789"/>
      <c r="S5" s="789"/>
      <c r="T5" s="789"/>
      <c r="U5" s="789"/>
      <c r="V5" s="789"/>
      <c r="W5" s="790"/>
    </row>
    <row r="6" spans="2:23" s="126" customFormat="1" ht="24" customHeight="1" thickBot="1">
      <c r="B6" s="795"/>
      <c r="C6" s="795"/>
      <c r="D6" s="256"/>
      <c r="E6" s="798"/>
      <c r="F6" s="801"/>
      <c r="G6" s="807"/>
      <c r="H6" s="807"/>
      <c r="I6" s="807"/>
      <c r="J6" s="807"/>
      <c r="K6" s="807"/>
      <c r="L6" s="807"/>
      <c r="M6" s="808"/>
      <c r="N6" s="10"/>
      <c r="O6" s="791"/>
      <c r="P6" s="792"/>
      <c r="Q6" s="792"/>
      <c r="R6" s="792"/>
      <c r="S6" s="792"/>
      <c r="T6" s="792"/>
      <c r="U6" s="792"/>
      <c r="V6" s="792"/>
      <c r="W6" s="793"/>
    </row>
    <row r="7" spans="2:24" s="126" customFormat="1" ht="52.5" customHeight="1" thickBot="1">
      <c r="B7" s="796"/>
      <c r="C7" s="796"/>
      <c r="D7" s="257"/>
      <c r="E7" s="799"/>
      <c r="F7" s="802"/>
      <c r="G7" s="14" t="s">
        <v>12</v>
      </c>
      <c r="H7" s="11" t="s">
        <v>11</v>
      </c>
      <c r="I7" s="11" t="s">
        <v>24</v>
      </c>
      <c r="J7" s="279" t="s">
        <v>1263</v>
      </c>
      <c r="K7" s="11" t="s">
        <v>3</v>
      </c>
      <c r="L7" s="12" t="s">
        <v>49</v>
      </c>
      <c r="M7" s="13" t="s">
        <v>48</v>
      </c>
      <c r="N7" s="10"/>
      <c r="O7" s="280" t="s">
        <v>12</v>
      </c>
      <c r="P7" s="279" t="s">
        <v>11</v>
      </c>
      <c r="Q7" s="279" t="s">
        <v>24</v>
      </c>
      <c r="R7" s="279" t="s">
        <v>3</v>
      </c>
      <c r="S7" s="281" t="s">
        <v>1264</v>
      </c>
      <c r="T7" s="282" t="s">
        <v>49</v>
      </c>
      <c r="U7" s="282" t="s">
        <v>22</v>
      </c>
      <c r="V7" s="282" t="s">
        <v>48</v>
      </c>
      <c r="W7" s="283" t="s">
        <v>1265</v>
      </c>
      <c r="X7" s="258"/>
    </row>
    <row r="8" spans="3:23" s="131" customFormat="1" ht="22.5" customHeight="1" thickBot="1">
      <c r="C8" s="259"/>
      <c r="E8" s="15"/>
      <c r="F8" s="15"/>
      <c r="G8" s="17"/>
      <c r="H8" s="17"/>
      <c r="I8" s="17"/>
      <c r="J8" s="17"/>
      <c r="K8" s="17"/>
      <c r="L8" s="17"/>
      <c r="M8" s="17"/>
      <c r="N8" s="17"/>
      <c r="O8" s="17"/>
      <c r="P8" s="15"/>
      <c r="Q8" s="15"/>
      <c r="R8" s="15"/>
      <c r="S8" s="15"/>
      <c r="T8" s="18"/>
      <c r="U8" s="18"/>
      <c r="V8" s="15"/>
      <c r="W8" s="15"/>
    </row>
    <row r="9" spans="2:23" s="136" customFormat="1" ht="45" customHeight="1" hidden="1">
      <c r="B9" s="260"/>
      <c r="C9" s="261"/>
      <c r="D9" s="262"/>
      <c r="E9" s="19" t="s">
        <v>501</v>
      </c>
      <c r="F9" s="284" t="s">
        <v>1266</v>
      </c>
      <c r="G9" s="20">
        <f>_xlfn.IFERROR(ROUND(IF(#REF!="CPT",#REF!,"")&amp;IF(#REF!="MAIL",#REF!,"")&amp;IF(#REF!="CPC",H9/K9,"")&amp;IF(#REF!="FIX",B9*C9*1000,""),0),"")</f>
      </c>
      <c r="H9" s="26">
        <f>_xlfn.IFERROR(ROUND(IF(#REF!="CPC",#REF!,"")&amp;IF(#REF!="CPT",G9*K9,"")&amp;IF(#REF!="MAIL",G9*K9,"")&amp;IF(#REF!="FIX",G9*K9,"")&amp;IF(#REF!="CPV",I9*K9,""),0),"")</f>
      </c>
      <c r="I9" s="26">
        <f>_xlfn.IFERROR(ROUND(IF(#REF!="CPV",#REF!,""),0),"")</f>
      </c>
      <c r="J9" s="285"/>
      <c r="K9" s="286">
        <v>0.0065</v>
      </c>
      <c r="L9" s="287">
        <f>_xlfn.IFERROR(#REF!/G9*1000,"")</f>
      </c>
      <c r="M9" s="288">
        <f>_xlfn.IFERROR((#REF!/H9),"")</f>
      </c>
      <c r="N9" s="8"/>
      <c r="O9" s="289"/>
      <c r="P9" s="290"/>
      <c r="Q9" s="290"/>
      <c r="R9" s="291"/>
      <c r="S9" s="292"/>
      <c r="T9" s="293"/>
      <c r="U9" s="293"/>
      <c r="V9" s="293"/>
      <c r="W9" s="294"/>
    </row>
    <row r="10" spans="2:23" s="136" customFormat="1" ht="45" customHeight="1">
      <c r="B10" s="263"/>
      <c r="C10" s="264"/>
      <c r="D10" s="262"/>
      <c r="E10" s="778" t="s">
        <v>1267</v>
      </c>
      <c r="F10" s="295" t="s">
        <v>82</v>
      </c>
      <c r="G10" s="218"/>
      <c r="H10" s="296"/>
      <c r="I10" s="296"/>
      <c r="J10" s="297"/>
      <c r="K10" s="238"/>
      <c r="L10" s="298"/>
      <c r="M10" s="240"/>
      <c r="N10" s="8"/>
      <c r="O10" s="22"/>
      <c r="P10" s="21"/>
      <c r="Q10" s="21"/>
      <c r="R10" s="236">
        <f aca="true" t="shared" si="0" ref="R10:R16">_xlfn.IFERROR(P10/O10,)</f>
        <v>0</v>
      </c>
      <c r="S10" s="299"/>
      <c r="T10" s="23">
        <f aca="true" t="shared" si="1" ref="T10:T16">_xlfn.IFERROR(S10/O10*1000,)</f>
        <v>0</v>
      </c>
      <c r="U10" s="23">
        <f aca="true" t="shared" si="2" ref="U10:U17">_xlfn.IFERROR(S10/Q10,)</f>
        <v>0</v>
      </c>
      <c r="V10" s="23">
        <f aca="true" t="shared" si="3" ref="V10:V16">_xlfn.IFERROR(S10/P10,)</f>
        <v>0</v>
      </c>
      <c r="W10" s="300">
        <f>O10/5170000</f>
        <v>0</v>
      </c>
    </row>
    <row r="11" spans="2:23" s="136" customFormat="1" ht="45" customHeight="1" thickBot="1">
      <c r="B11" s="263"/>
      <c r="C11" s="264"/>
      <c r="D11" s="262"/>
      <c r="E11" s="779"/>
      <c r="F11" s="301" t="s">
        <v>1268</v>
      </c>
      <c r="G11" s="218"/>
      <c r="H11" s="296"/>
      <c r="I11" s="296"/>
      <c r="J11" s="297"/>
      <c r="K11" s="238"/>
      <c r="L11" s="298"/>
      <c r="M11" s="240"/>
      <c r="N11" s="8"/>
      <c r="O11" s="218"/>
      <c r="P11" s="296"/>
      <c r="Q11" s="24"/>
      <c r="R11" s="237">
        <f t="shared" si="0"/>
        <v>0</v>
      </c>
      <c r="S11" s="302"/>
      <c r="T11" s="25">
        <f t="shared" si="1"/>
        <v>0</v>
      </c>
      <c r="U11" s="25">
        <f t="shared" si="2"/>
        <v>0</v>
      </c>
      <c r="V11" s="25">
        <f t="shared" si="3"/>
        <v>0</v>
      </c>
      <c r="W11" s="303">
        <f>O11/500000</f>
        <v>0</v>
      </c>
    </row>
    <row r="12" spans="2:23" s="136" customFormat="1" ht="45" customHeight="1">
      <c r="B12" s="263"/>
      <c r="C12" s="264"/>
      <c r="D12" s="262"/>
      <c r="E12" s="778" t="s">
        <v>1269</v>
      </c>
      <c r="F12" s="295" t="s">
        <v>115</v>
      </c>
      <c r="G12" s="218"/>
      <c r="H12" s="296"/>
      <c r="I12" s="296"/>
      <c r="J12" s="297"/>
      <c r="K12" s="238"/>
      <c r="L12" s="298"/>
      <c r="M12" s="240"/>
      <c r="N12" s="8"/>
      <c r="O12" s="218"/>
      <c r="P12" s="296"/>
      <c r="Q12" s="24"/>
      <c r="R12" s="237">
        <f t="shared" si="0"/>
        <v>0</v>
      </c>
      <c r="S12" s="302"/>
      <c r="T12" s="25">
        <f t="shared" si="1"/>
        <v>0</v>
      </c>
      <c r="U12" s="25">
        <f t="shared" si="2"/>
        <v>0</v>
      </c>
      <c r="V12" s="25">
        <f t="shared" si="3"/>
        <v>0</v>
      </c>
      <c r="W12" s="303">
        <f>O12/4455000</f>
        <v>0</v>
      </c>
    </row>
    <row r="13" spans="2:23" s="136" customFormat="1" ht="45" customHeight="1" thickBot="1">
      <c r="B13" s="263"/>
      <c r="C13" s="264"/>
      <c r="D13" s="262"/>
      <c r="E13" s="779"/>
      <c r="F13" s="301" t="s">
        <v>1270</v>
      </c>
      <c r="G13" s="218"/>
      <c r="H13" s="296"/>
      <c r="I13" s="296"/>
      <c r="J13" s="297"/>
      <c r="K13" s="238"/>
      <c r="L13" s="298"/>
      <c r="M13" s="240"/>
      <c r="N13" s="8"/>
      <c r="O13" s="218"/>
      <c r="P13" s="296"/>
      <c r="Q13" s="24"/>
      <c r="R13" s="237">
        <f t="shared" si="0"/>
        <v>0</v>
      </c>
      <c r="S13" s="302"/>
      <c r="T13" s="25">
        <f t="shared" si="1"/>
        <v>0</v>
      </c>
      <c r="U13" s="25">
        <f t="shared" si="2"/>
        <v>0</v>
      </c>
      <c r="V13" s="25">
        <f t="shared" si="3"/>
        <v>0</v>
      </c>
      <c r="W13" s="303">
        <f>Q13/160000</f>
        <v>0</v>
      </c>
    </row>
    <row r="14" spans="2:23" s="136" customFormat="1" ht="45" customHeight="1" hidden="1">
      <c r="B14" s="265"/>
      <c r="C14" s="266"/>
      <c r="D14" s="262"/>
      <c r="E14" s="304" t="s">
        <v>298</v>
      </c>
      <c r="F14" s="305" t="s">
        <v>1271</v>
      </c>
      <c r="G14" s="306">
        <f>_xlfn.IFERROR(ROUND(IF(#REF!="CPT",#REF!,"")&amp;IF(#REF!="MAIL",#REF!,"")&amp;IF(#REF!="CPC",H14/K14,"")&amp;IF(#REF!="FIX",B14*C14*1000,""),0),"")</f>
      </c>
      <c r="H14" s="307">
        <f>_xlfn.IFERROR(ROUND(IF(#REF!="CPC",#REF!,"")&amp;IF(#REF!="CPT",G14*K14,"")&amp;IF(#REF!="MAIL",G14*K14,"")&amp;IF(#REF!="FIX",G14*K14,"")&amp;IF(#REF!="CPV",I14*K14,""),0),"")</f>
      </c>
      <c r="I14" s="307">
        <f>G14</f>
      </c>
      <c r="J14" s="308"/>
      <c r="K14" s="309"/>
      <c r="L14" s="310">
        <f>_xlfn.IFERROR(#REF!/G14*1000,"")</f>
      </c>
      <c r="M14" s="311">
        <f>_xlfn.IFERROR((#REF!/H14),"")</f>
      </c>
      <c r="N14" s="8"/>
      <c r="O14" s="312"/>
      <c r="P14" s="313"/>
      <c r="Q14" s="313"/>
      <c r="R14" s="314">
        <f t="shared" si="0"/>
        <v>0</v>
      </c>
      <c r="S14" s="315"/>
      <c r="T14" s="298">
        <f t="shared" si="1"/>
        <v>0</v>
      </c>
      <c r="U14" s="298">
        <f t="shared" si="2"/>
        <v>0</v>
      </c>
      <c r="V14" s="298">
        <f t="shared" si="3"/>
        <v>0</v>
      </c>
      <c r="W14" s="316">
        <f>O14/500000</f>
        <v>0</v>
      </c>
    </row>
    <row r="15" spans="2:23" s="136" customFormat="1" ht="45" customHeight="1" thickBot="1">
      <c r="B15" s="263"/>
      <c r="C15" s="264"/>
      <c r="D15" s="262"/>
      <c r="E15" s="780" t="s">
        <v>1272</v>
      </c>
      <c r="F15" s="781"/>
      <c r="G15" s="317">
        <f>_xlfn.IFERROR(ROUND(IF(#REF!="CPT",#REF!,"")&amp;IF(#REF!="MAIL",#REF!,"")&amp;IF(#REF!="CPC",H15/K15,"")&amp;IF(#REF!="FIX",B15*C15*1000,""),0),"")</f>
      </c>
      <c r="H15" s="318">
        <f>_xlfn.IFERROR(ROUND(IF(#REF!="CPC",#REF!,"")&amp;IF(#REF!="CPT",G15*K15,"")&amp;IF(#REF!="MAIL",G15*K15,"")&amp;IF(#REF!="FIX",G15*K15,"")&amp;IF(#REF!="CPV",I15*K15,""),0),"")</f>
      </c>
      <c r="I15" s="318">
        <f>G15</f>
      </c>
      <c r="J15" s="319">
        <v>100.2</v>
      </c>
      <c r="K15" s="320">
        <v>0.032</v>
      </c>
      <c r="L15" s="321">
        <f>_xlfn.IFERROR(#REF!/G15*1000,"")</f>
      </c>
      <c r="M15" s="322">
        <f>_xlfn.IFERROR((#REF!/H15),"")</f>
      </c>
      <c r="N15" s="33"/>
      <c r="O15" s="317"/>
      <c r="P15" s="318"/>
      <c r="Q15" s="318"/>
      <c r="R15" s="320">
        <f t="shared" si="0"/>
        <v>0</v>
      </c>
      <c r="S15" s="323"/>
      <c r="T15" s="321">
        <f t="shared" si="1"/>
        <v>0</v>
      </c>
      <c r="U15" s="321">
        <f t="shared" si="2"/>
        <v>0</v>
      </c>
      <c r="V15" s="321">
        <f t="shared" si="3"/>
        <v>0</v>
      </c>
      <c r="W15" s="324">
        <f>O15/5670000</f>
        <v>0</v>
      </c>
    </row>
    <row r="16" spans="2:23" s="136" customFormat="1" ht="45" customHeight="1" thickBot="1">
      <c r="B16" s="263"/>
      <c r="C16" s="264"/>
      <c r="D16" s="262"/>
      <c r="E16" s="782" t="s">
        <v>1273</v>
      </c>
      <c r="F16" s="783"/>
      <c r="G16" s="218"/>
      <c r="H16" s="296"/>
      <c r="I16" s="296"/>
      <c r="J16" s="297"/>
      <c r="K16" s="238"/>
      <c r="L16" s="239"/>
      <c r="M16" s="240"/>
      <c r="N16" s="8"/>
      <c r="O16" s="218"/>
      <c r="P16" s="296"/>
      <c r="Q16" s="296"/>
      <c r="R16" s="238">
        <f t="shared" si="0"/>
        <v>0</v>
      </c>
      <c r="S16" s="302"/>
      <c r="T16" s="239">
        <f t="shared" si="1"/>
        <v>0</v>
      </c>
      <c r="U16" s="239">
        <f t="shared" si="2"/>
        <v>0</v>
      </c>
      <c r="V16" s="239">
        <f t="shared" si="3"/>
        <v>0</v>
      </c>
      <c r="W16" s="303">
        <f>O16/4375000</f>
        <v>0</v>
      </c>
    </row>
    <row r="17" spans="2:23" s="136" customFormat="1" ht="45" customHeight="1" thickBot="1">
      <c r="B17" s="267">
        <f>SUM(B14:B16)</f>
        <v>0</v>
      </c>
      <c r="C17" s="268">
        <f>SUM(C14:C16)</f>
        <v>0</v>
      </c>
      <c r="D17" s="262"/>
      <c r="E17" s="784" t="s">
        <v>1274</v>
      </c>
      <c r="F17" s="724"/>
      <c r="G17" s="325" t="e">
        <f>#REF!+#REF!+#REF!+G15</f>
        <v>#REF!</v>
      </c>
      <c r="H17" s="326" t="e">
        <f>#REF!+#REF!+#REF!+H15</f>
        <v>#REF!</v>
      </c>
      <c r="I17" s="326" t="e">
        <f>#REF!+#REF!+#REF!+I15</f>
        <v>#REF!</v>
      </c>
      <c r="J17" s="327"/>
      <c r="K17" s="328"/>
      <c r="L17" s="329">
        <f>_xlfn.IFERROR(#REF!/G17*1000,"")</f>
      </c>
      <c r="M17" s="330">
        <f>_xlfn.IFERROR((#REF!/H17),"")</f>
      </c>
      <c r="N17" s="8"/>
      <c r="O17" s="331"/>
      <c r="P17" s="326"/>
      <c r="Q17" s="326"/>
      <c r="R17" s="328">
        <f>_xlfn.IFERROR(P17/O17,)</f>
        <v>0</v>
      </c>
      <c r="S17" s="326"/>
      <c r="T17" s="329">
        <f>_xlfn.IFERROR(S17/O17*1000,)</f>
        <v>0</v>
      </c>
      <c r="U17" s="329">
        <f t="shared" si="2"/>
        <v>0</v>
      </c>
      <c r="V17" s="329">
        <f>_xlfn.IFERROR(S17/P17,)</f>
        <v>0</v>
      </c>
      <c r="W17" s="332">
        <f>O17/10125000</f>
        <v>0</v>
      </c>
    </row>
    <row r="18" spans="5:23" ht="23.25">
      <c r="E18" s="4"/>
      <c r="F18" s="4"/>
      <c r="G18" s="4"/>
      <c r="H18" s="4"/>
      <c r="I18" s="4"/>
      <c r="J18" s="333"/>
      <c r="K18" s="4"/>
      <c r="L18" s="5"/>
      <c r="M18" s="4"/>
      <c r="N18" s="4"/>
      <c r="O18" s="4"/>
      <c r="P18" s="4"/>
      <c r="Q18" s="4"/>
      <c r="R18" s="4"/>
      <c r="S18" s="4"/>
      <c r="T18" s="4"/>
      <c r="U18" s="4"/>
      <c r="V18" s="4"/>
      <c r="W18" s="4"/>
    </row>
    <row r="19" spans="5:23" ht="23.25">
      <c r="E19" s="4"/>
      <c r="F19" s="4"/>
      <c r="G19" s="4"/>
      <c r="H19" s="4"/>
      <c r="I19" s="4"/>
      <c r="J19" s="333"/>
      <c r="K19" s="4"/>
      <c r="L19" s="5"/>
      <c r="M19" s="4"/>
      <c r="N19" s="4"/>
      <c r="O19" s="4"/>
      <c r="P19" s="4"/>
      <c r="Q19" s="4"/>
      <c r="R19" s="4"/>
      <c r="S19" s="4"/>
      <c r="T19" s="4"/>
      <c r="U19" s="4"/>
      <c r="V19" s="4"/>
      <c r="W19" s="4"/>
    </row>
    <row r="20" spans="5:23" ht="23.25">
      <c r="E20" s="4"/>
      <c r="F20" s="4"/>
      <c r="G20" s="4"/>
      <c r="H20" s="4"/>
      <c r="I20" s="4"/>
      <c r="J20" s="333"/>
      <c r="K20" s="4"/>
      <c r="L20" s="5"/>
      <c r="M20" s="4"/>
      <c r="N20" s="4"/>
      <c r="O20" s="4"/>
      <c r="P20" s="4"/>
      <c r="Q20" s="4"/>
      <c r="R20" s="4"/>
      <c r="S20" s="4"/>
      <c r="T20" s="4"/>
      <c r="U20" s="4"/>
      <c r="V20" s="4"/>
      <c r="W20" s="4"/>
    </row>
    <row r="21" spans="5:23" ht="23.25">
      <c r="E21" s="4"/>
      <c r="F21" s="4"/>
      <c r="G21" s="4"/>
      <c r="H21" s="4"/>
      <c r="I21" s="4"/>
      <c r="J21" s="333"/>
      <c r="K21" s="4"/>
      <c r="L21" s="5"/>
      <c r="M21" s="4"/>
      <c r="N21" s="4"/>
      <c r="O21" s="4"/>
      <c r="P21" s="4"/>
      <c r="Q21" s="4"/>
      <c r="R21" s="4"/>
      <c r="S21" s="4"/>
      <c r="T21" s="4"/>
      <c r="U21" s="4"/>
      <c r="V21" s="4"/>
      <c r="W21" s="4"/>
    </row>
    <row r="22" spans="5:23" ht="23.25">
      <c r="E22" s="4"/>
      <c r="F22" s="4"/>
      <c r="G22" s="4"/>
      <c r="H22" s="4"/>
      <c r="I22" s="4"/>
      <c r="J22" s="333"/>
      <c r="K22" s="4"/>
      <c r="L22" s="5"/>
      <c r="M22" s="4"/>
      <c r="N22" s="4"/>
      <c r="O22" s="4"/>
      <c r="P22" s="4"/>
      <c r="Q22" s="4"/>
      <c r="R22" s="4"/>
      <c r="S22" s="4"/>
      <c r="T22" s="4"/>
      <c r="U22" s="4"/>
      <c r="V22" s="4"/>
      <c r="W22" s="4"/>
    </row>
    <row r="23" spans="5:23" ht="23.25">
      <c r="E23" s="4"/>
      <c r="F23" s="4"/>
      <c r="G23" s="4"/>
      <c r="H23" s="4"/>
      <c r="I23" s="4"/>
      <c r="J23" s="333"/>
      <c r="K23" s="4"/>
      <c r="L23" s="5"/>
      <c r="M23" s="4"/>
      <c r="N23" s="4"/>
      <c r="O23" s="4"/>
      <c r="P23" s="4"/>
      <c r="Q23" s="4"/>
      <c r="R23" s="4"/>
      <c r="S23" s="4"/>
      <c r="T23" s="4"/>
      <c r="U23" s="4"/>
      <c r="V23" s="4"/>
      <c r="W23" s="4"/>
    </row>
  </sheetData>
  <sheetProtection/>
  <mergeCells count="11">
    <mergeCell ref="E10:E11"/>
    <mergeCell ref="E12:E13"/>
    <mergeCell ref="E15:F15"/>
    <mergeCell ref="E16:F16"/>
    <mergeCell ref="E17:F17"/>
    <mergeCell ref="O4:W6"/>
    <mergeCell ref="B4:B7"/>
    <mergeCell ref="C4:C7"/>
    <mergeCell ref="E4:E7"/>
    <mergeCell ref="F4:F7"/>
    <mergeCell ref="G4:M6"/>
  </mergeCells>
  <printOptions/>
  <pageMargins left="0.7" right="0.7" top="0.787401575" bottom="0.787401575" header="0.3" footer="0.3"/>
  <pageSetup orientation="portrait" paperSize="9"/>
</worksheet>
</file>

<file path=xl/worksheets/sheet8.xml><?xml version="1.0" encoding="utf-8"?>
<worksheet xmlns="http://schemas.openxmlformats.org/spreadsheetml/2006/main" xmlns:r="http://schemas.openxmlformats.org/officeDocument/2006/relationships">
  <dimension ref="B2:N12"/>
  <sheetViews>
    <sheetView zoomScale="55" zoomScaleNormal="55" zoomScalePageLayoutView="0" workbookViewId="0" topLeftCell="A1">
      <selection activeCell="D22" sqref="D22"/>
    </sheetView>
  </sheetViews>
  <sheetFormatPr defaultColWidth="8.796875" defaultRowHeight="15"/>
  <cols>
    <col min="2" max="3" width="33" style="0" customWidth="1"/>
    <col min="4" max="5" width="39" style="0" customWidth="1"/>
    <col min="6" max="6" width="19.19921875" style="0" customWidth="1"/>
    <col min="7" max="7" width="15.69921875" style="0" customWidth="1"/>
    <col min="8" max="8" width="17.5" style="0" customWidth="1"/>
    <col min="9" max="10" width="18.19921875" style="0" customWidth="1"/>
    <col min="11" max="11" width="23.59765625" style="0" customWidth="1"/>
    <col min="12" max="14" width="15.69921875" style="0" customWidth="1"/>
  </cols>
  <sheetData>
    <row r="1" ht="16.5" thickBot="1"/>
    <row r="2" spans="2:14" ht="15.75">
      <c r="B2" s="821" t="s">
        <v>47</v>
      </c>
      <c r="C2" s="824" t="s">
        <v>46</v>
      </c>
      <c r="D2" s="824" t="s">
        <v>17</v>
      </c>
      <c r="E2" s="827" t="s">
        <v>1</v>
      </c>
      <c r="F2" s="809" t="s">
        <v>1291</v>
      </c>
      <c r="G2" s="810"/>
      <c r="H2" s="810"/>
      <c r="I2" s="810"/>
      <c r="J2" s="810"/>
      <c r="K2" s="810"/>
      <c r="L2" s="810"/>
      <c r="M2" s="810"/>
      <c r="N2" s="811"/>
    </row>
    <row r="3" spans="2:14" ht="15.75">
      <c r="B3" s="822"/>
      <c r="C3" s="825"/>
      <c r="D3" s="825"/>
      <c r="E3" s="828"/>
      <c r="F3" s="812"/>
      <c r="G3" s="813"/>
      <c r="H3" s="813"/>
      <c r="I3" s="813"/>
      <c r="J3" s="813"/>
      <c r="K3" s="813"/>
      <c r="L3" s="813"/>
      <c r="M3" s="813"/>
      <c r="N3" s="814"/>
    </row>
    <row r="4" spans="2:14" ht="16.5" thickBot="1">
      <c r="B4" s="822"/>
      <c r="C4" s="825"/>
      <c r="D4" s="825"/>
      <c r="E4" s="828"/>
      <c r="F4" s="815"/>
      <c r="G4" s="816"/>
      <c r="H4" s="816"/>
      <c r="I4" s="816"/>
      <c r="J4" s="816"/>
      <c r="K4" s="816"/>
      <c r="L4" s="816"/>
      <c r="M4" s="816"/>
      <c r="N4" s="817"/>
    </row>
    <row r="5" spans="2:14" ht="24" thickBot="1">
      <c r="B5" s="823"/>
      <c r="C5" s="826"/>
      <c r="D5" s="826"/>
      <c r="E5" s="829"/>
      <c r="F5" s="335" t="s">
        <v>12</v>
      </c>
      <c r="G5" s="336" t="s">
        <v>11</v>
      </c>
      <c r="H5" s="336" t="s">
        <v>24</v>
      </c>
      <c r="I5" s="336" t="s">
        <v>3</v>
      </c>
      <c r="J5" s="337" t="s">
        <v>1292</v>
      </c>
      <c r="K5" s="338" t="s">
        <v>1293</v>
      </c>
      <c r="L5" s="338" t="s">
        <v>49</v>
      </c>
      <c r="M5" s="338" t="s">
        <v>48</v>
      </c>
      <c r="N5" s="339" t="s">
        <v>1294</v>
      </c>
    </row>
    <row r="6" spans="2:14" ht="24" thickBot="1">
      <c r="B6" s="340"/>
      <c r="C6" s="341"/>
      <c r="D6" s="341"/>
      <c r="E6" s="342"/>
      <c r="F6" s="343"/>
      <c r="G6" s="344"/>
      <c r="H6" s="344"/>
      <c r="I6" s="344"/>
      <c r="J6" s="344"/>
      <c r="K6" s="345"/>
      <c r="L6" s="346"/>
      <c r="M6" s="344"/>
      <c r="N6" s="344"/>
    </row>
    <row r="7" spans="2:14" ht="42" customHeight="1">
      <c r="B7" s="347"/>
      <c r="C7" s="348"/>
      <c r="D7" s="349"/>
      <c r="E7" s="350"/>
      <c r="F7" s="351"/>
      <c r="G7" s="352"/>
      <c r="H7" s="352"/>
      <c r="I7" s="353">
        <f aca="true" t="shared" si="0" ref="I7:I12">_xlfn.IFERROR(G7/F7,)</f>
        <v>0</v>
      </c>
      <c r="J7" s="353">
        <f aca="true" t="shared" si="1" ref="J7:J12">_xlfn.IFERROR(H7/F7,)</f>
        <v>0</v>
      </c>
      <c r="K7" s="354"/>
      <c r="L7" s="355">
        <f aca="true" t="shared" si="2" ref="L7:L12">_xlfn.IFERROR(K7/F7*1000,)</f>
        <v>0</v>
      </c>
      <c r="M7" s="355">
        <f aca="true" t="shared" si="3" ref="M7:M12">_xlfn.IFERROR(K7/G7,)</f>
        <v>0</v>
      </c>
      <c r="N7" s="356">
        <f aca="true" t="shared" si="4" ref="N7:N12">_xlfn.IFERROR(K7/H7,)</f>
        <v>0</v>
      </c>
    </row>
    <row r="8" spans="2:14" ht="42" customHeight="1">
      <c r="B8" s="357"/>
      <c r="C8" s="358"/>
      <c r="D8" s="359"/>
      <c r="E8" s="360"/>
      <c r="F8" s="361"/>
      <c r="G8" s="362"/>
      <c r="H8" s="362"/>
      <c r="I8" s="363">
        <f t="shared" si="0"/>
        <v>0</v>
      </c>
      <c r="J8" s="363">
        <f t="shared" si="1"/>
        <v>0</v>
      </c>
      <c r="K8" s="364"/>
      <c r="L8" s="365">
        <f t="shared" si="2"/>
        <v>0</v>
      </c>
      <c r="M8" s="365">
        <f t="shared" si="3"/>
        <v>0</v>
      </c>
      <c r="N8" s="366">
        <f t="shared" si="4"/>
        <v>0</v>
      </c>
    </row>
    <row r="9" spans="2:14" ht="42" customHeight="1">
      <c r="B9" s="357"/>
      <c r="C9" s="358"/>
      <c r="D9" s="359"/>
      <c r="E9" s="360"/>
      <c r="F9" s="361"/>
      <c r="G9" s="362"/>
      <c r="H9" s="362"/>
      <c r="I9" s="363">
        <f t="shared" si="0"/>
        <v>0</v>
      </c>
      <c r="J9" s="363">
        <f t="shared" si="1"/>
        <v>0</v>
      </c>
      <c r="K9" s="364"/>
      <c r="L9" s="365">
        <f t="shared" si="2"/>
        <v>0</v>
      </c>
      <c r="M9" s="365">
        <f t="shared" si="3"/>
        <v>0</v>
      </c>
      <c r="N9" s="366">
        <f t="shared" si="4"/>
        <v>0</v>
      </c>
    </row>
    <row r="10" spans="2:14" ht="42" customHeight="1">
      <c r="B10" s="357"/>
      <c r="C10" s="358"/>
      <c r="D10" s="359"/>
      <c r="E10" s="360"/>
      <c r="F10" s="361"/>
      <c r="G10" s="362"/>
      <c r="H10" s="362"/>
      <c r="I10" s="363">
        <f t="shared" si="0"/>
        <v>0</v>
      </c>
      <c r="J10" s="363">
        <f t="shared" si="1"/>
        <v>0</v>
      </c>
      <c r="K10" s="364"/>
      <c r="L10" s="365">
        <f t="shared" si="2"/>
        <v>0</v>
      </c>
      <c r="M10" s="365">
        <f t="shared" si="3"/>
        <v>0</v>
      </c>
      <c r="N10" s="366">
        <f t="shared" si="4"/>
        <v>0</v>
      </c>
    </row>
    <row r="11" spans="2:14" ht="42" customHeight="1" thickBot="1">
      <c r="B11" s="367"/>
      <c r="C11" s="358"/>
      <c r="D11" s="368"/>
      <c r="E11" s="369"/>
      <c r="F11" s="361"/>
      <c r="G11" s="362"/>
      <c r="H11" s="362"/>
      <c r="I11" s="363">
        <f t="shared" si="0"/>
        <v>0</v>
      </c>
      <c r="J11" s="363">
        <f t="shared" si="1"/>
        <v>0</v>
      </c>
      <c r="K11" s="364"/>
      <c r="L11" s="365">
        <f t="shared" si="2"/>
        <v>0</v>
      </c>
      <c r="M11" s="365">
        <f t="shared" si="3"/>
        <v>0</v>
      </c>
      <c r="N11" s="366">
        <f t="shared" si="4"/>
        <v>0</v>
      </c>
    </row>
    <row r="12" spans="2:14" ht="42" customHeight="1" thickBot="1">
      <c r="B12" s="818" t="s">
        <v>51</v>
      </c>
      <c r="C12" s="819"/>
      <c r="D12" s="819"/>
      <c r="E12" s="820"/>
      <c r="F12" s="370">
        <f>SUM(F7:F11)</f>
        <v>0</v>
      </c>
      <c r="G12" s="371">
        <f>SUM(G7:G11)</f>
        <v>0</v>
      </c>
      <c r="H12" s="371">
        <f>SUM(H7:H11)</f>
        <v>0</v>
      </c>
      <c r="I12" s="372">
        <f t="shared" si="0"/>
        <v>0</v>
      </c>
      <c r="J12" s="372">
        <f t="shared" si="1"/>
        <v>0</v>
      </c>
      <c r="K12" s="373">
        <f>SUM(K7:K11)</f>
        <v>0</v>
      </c>
      <c r="L12" s="374">
        <f t="shared" si="2"/>
        <v>0</v>
      </c>
      <c r="M12" s="374">
        <f t="shared" si="3"/>
        <v>0</v>
      </c>
      <c r="N12" s="375">
        <f t="shared" si="4"/>
        <v>0</v>
      </c>
    </row>
  </sheetData>
  <sheetProtection/>
  <mergeCells count="6">
    <mergeCell ref="F2:N4"/>
    <mergeCell ref="B12:E12"/>
    <mergeCell ref="B2:B5"/>
    <mergeCell ref="C2:C5"/>
    <mergeCell ref="D2:D5"/>
    <mergeCell ref="E2:E5"/>
  </mergeCells>
  <printOptions/>
  <pageMargins left="0.7" right="0.7" top="0.787401575" bottom="0.7874015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D23" sqref="D23"/>
    </sheetView>
  </sheetViews>
  <sheetFormatPr defaultColWidth="8.796875" defaultRowHeight="15"/>
  <sheetData/>
  <sheetProtection/>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Advertures s.r.o.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benny</dc:creator>
  <cp:keywords/>
  <dc:description/>
  <cp:lastModifiedBy>Chalupová Eva Ing.</cp:lastModifiedBy>
  <cp:lastPrinted>2017-03-06T12:51:37Z</cp:lastPrinted>
  <dcterms:created xsi:type="dcterms:W3CDTF">2001-11-02T14:32:07Z</dcterms:created>
  <dcterms:modified xsi:type="dcterms:W3CDTF">2019-09-04T12:48:11Z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