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codeName="ThisWorkbook"/>
  <bookViews>
    <workbookView xWindow="65416" yWindow="65416" windowWidth="27885" windowHeight="16440" activeTab="0"/>
  </bookViews>
  <sheets>
    <sheet name="Kvalitní potraviny" sheetId="1" r:id="rId1"/>
  </sheets>
  <definedNames/>
  <calcPr calcId="191029"/>
  <extLst/>
</workbook>
</file>

<file path=xl/sharedStrings.xml><?xml version="1.0" encoding="utf-8"?>
<sst xmlns="http://schemas.openxmlformats.org/spreadsheetml/2006/main" count="343" uniqueCount="141">
  <si>
    <t>PLÁN INTERNETOVÉ KAMPANĚ BIO Podzim 2021</t>
  </si>
  <si>
    <t>DODAVATEL</t>
  </si>
  <si>
    <t>WEB</t>
  </si>
  <si>
    <t>DETAIL</t>
  </si>
  <si>
    <t>FORMÁT</t>
  </si>
  <si>
    <t>ŘÍJEN</t>
  </si>
  <si>
    <t>LISTOPAD</t>
  </si>
  <si>
    <t>GARANCE IMPRESE</t>
  </si>
  <si>
    <t>GARANCE VIEWS</t>
  </si>
  <si>
    <t>NÁKUPNÍ JEDNOTKA</t>
  </si>
  <si>
    <t>NETTO CENA ZA JEDNOTKU</t>
  </si>
  <si>
    <t>01</t>
  </si>
  <si>
    <t>08</t>
  </si>
  <si>
    <t>07</t>
  </si>
  <si>
    <t>Display</t>
  </si>
  <si>
    <t>Seznam.cz, a.s.</t>
  </si>
  <si>
    <t>Seznam.cz</t>
  </si>
  <si>
    <t xml:space="preserve">Homepage
</t>
  </si>
  <si>
    <t>CPT</t>
  </si>
  <si>
    <t>Novinky.cz</t>
  </si>
  <si>
    <t xml:space="preserve">Novinky.cz
</t>
  </si>
  <si>
    <t>Economia, a.s.</t>
  </si>
  <si>
    <t>Aktuálně</t>
  </si>
  <si>
    <t xml:space="preserve">floating
</t>
  </si>
  <si>
    <t>Ihned</t>
  </si>
  <si>
    <t>CZECH NEWS CENTER a. s.</t>
  </si>
  <si>
    <t>CNC zpravodajský pack</t>
  </si>
  <si>
    <t xml:space="preserve">celý web
</t>
  </si>
  <si>
    <t>branding cross-device high season
()</t>
  </si>
  <si>
    <t>VLTAVA LABE MEDIA a.s.</t>
  </si>
  <si>
    <t>Denik.cz</t>
  </si>
  <si>
    <t xml:space="preserve">All web
</t>
  </si>
  <si>
    <t>Branding 1000x300/sticky/dvouvrstvý/stírací
()</t>
  </si>
  <si>
    <t>TISCALI MEDIA, a.s.</t>
  </si>
  <si>
    <t>uschovna.cz</t>
  </si>
  <si>
    <t>Extra Online Media s.r.o.</t>
  </si>
  <si>
    <t>lifee.cz (EOM)</t>
  </si>
  <si>
    <t>Branding + videoskyscraper + mobile interstitial
()</t>
  </si>
  <si>
    <t>MEDIA CLUB, s.r.o.</t>
  </si>
  <si>
    <t>CNN</t>
  </si>
  <si>
    <t>TV Nova s.r.o.</t>
  </si>
  <si>
    <t>TN.cz</t>
  </si>
  <si>
    <t xml:space="preserve">Zpravodajství
</t>
  </si>
  <si>
    <t>Total Display</t>
  </si>
  <si>
    <t>TOTAL</t>
  </si>
  <si>
    <t>Triple Branding</t>
  </si>
  <si>
    <t>Mobilní Square Premium</t>
  </si>
  <si>
    <t>Branding</t>
  </si>
  <si>
    <t>Mobile Premium Square</t>
  </si>
  <si>
    <t>mobilní interscroller high season</t>
  </si>
  <si>
    <t>Video Full Branding</t>
  </si>
  <si>
    <t>Display BIO POTRAVINA</t>
  </si>
  <si>
    <t>PROSINEC</t>
  </si>
  <si>
    <t>06</t>
  </si>
  <si>
    <t>05</t>
  </si>
  <si>
    <t>Cost Per Period (guaranteed)</t>
  </si>
  <si>
    <t>Branding + iLayer</t>
  </si>
  <si>
    <t>Super.cz</t>
  </si>
  <si>
    <t xml:space="preserve">Super.cz
</t>
  </si>
  <si>
    <t>Skyscraper</t>
  </si>
  <si>
    <t>Wallpaper</t>
  </si>
  <si>
    <t>CNC floating</t>
  </si>
  <si>
    <t>homepage Centrum, Atlas, Volný</t>
  </si>
  <si>
    <t xml:space="preserve">HP
</t>
  </si>
  <si>
    <t>Halfpage</t>
  </si>
  <si>
    <t>Vaření</t>
  </si>
  <si>
    <t>Mobile Premium Square
([pos] pouze mobilní zařízení)</t>
  </si>
  <si>
    <t>EOM floating</t>
  </si>
  <si>
    <t>Branding - Cross device
([pos] Cross Platform)</t>
  </si>
  <si>
    <t>toprecepty.cz (EOM)</t>
  </si>
  <si>
    <t>RECTANGLE + RECTANGLE
([pos] Cross Platform)</t>
  </si>
  <si>
    <t>mobilní slide-up high season</t>
  </si>
  <si>
    <t>BURDA International CZ, spol. s r.o.</t>
  </si>
  <si>
    <t>apetitonline.cz</t>
  </si>
  <si>
    <t xml:space="preserve">Floating
</t>
  </si>
  <si>
    <t>Klasáček v těle receptu</t>
  </si>
  <si>
    <t>Video</t>
  </si>
  <si>
    <t>Videospot</t>
  </si>
  <si>
    <t>TV seznam.cz</t>
  </si>
  <si>
    <t xml:space="preserve">TV seznam.cz(videoportal)
</t>
  </si>
  <si>
    <t>videospot</t>
  </si>
  <si>
    <t>Mall TV</t>
  </si>
  <si>
    <t>videospot high season
([pos] přeskočení po 5 sekundách šlo by umístit do kategorie "Recepty, domov a styl"?)</t>
  </si>
  <si>
    <t>Prima Pack Video obsah</t>
  </si>
  <si>
    <t>Videospot do 20´ - ŽENY - CPV
([pos] přeskočitelný po 15s)</t>
  </si>
  <si>
    <t>CPV</t>
  </si>
  <si>
    <t>PRE-ROLL
([pos] Cross Platform)</t>
  </si>
  <si>
    <t>Google Ireland Limited</t>
  </si>
  <si>
    <t>YouTube</t>
  </si>
  <si>
    <t>Trueview videospot
([pos] cílení: věk 25-55)</t>
  </si>
  <si>
    <t>Total Video</t>
  </si>
  <si>
    <t>PR</t>
  </si>
  <si>
    <t>Seznam Zprávy</t>
  </si>
  <si>
    <t xml:space="preserve">Seznam Zprávy
</t>
  </si>
  <si>
    <t>Advertorial</t>
  </si>
  <si>
    <t>obsahová spolupráce - kuchařka Klasa
()</t>
  </si>
  <si>
    <t>PR článek
([pos] PR články jsou odkazovány do redakčního obsahu a zobrazovány po dobu jednoho týdne, nadále zůstávají v archivu. Na PR články se nevztahuje slevová politika. Součást balíku je poutání v objemu 350 000 impresí)</t>
  </si>
  <si>
    <t>Cost Per Period (not guaranteed)</t>
  </si>
  <si>
    <t>Nativ</t>
  </si>
  <si>
    <t>Total PR</t>
  </si>
  <si>
    <t>Počasí.cz</t>
  </si>
  <si>
    <t xml:space="preserve">Počasí.cz
</t>
  </si>
  <si>
    <t>Mobilní square</t>
  </si>
  <si>
    <t>Mapy.cz</t>
  </si>
  <si>
    <t xml:space="preserve">Mapy.cz
</t>
  </si>
  <si>
    <t>Plánovač</t>
  </si>
  <si>
    <t>Aktuálně - Cross Platform</t>
  </si>
  <si>
    <t xml:space="preserve">Domácí
</t>
  </si>
  <si>
    <t>Halfpage desktop + mobil
(cílení do sekce Domácí zpravodajství)</t>
  </si>
  <si>
    <t>Scroller</t>
  </si>
  <si>
    <t>Branding 1000x300/sticky/dvouvrstvý/stírací
(cílení do regionálního zpravodajství)</t>
  </si>
  <si>
    <t>TISCALI_Pack_Regionální</t>
  </si>
  <si>
    <t>Skin</t>
  </si>
  <si>
    <t>videospot - cílený pořad
(cílení k pořadům s regionální tématikou)</t>
  </si>
  <si>
    <t>videospot high season
([pos] přeskočení po 5 sekundách cílení k pořadům s regionální tématikou (př. Busny doma))</t>
  </si>
  <si>
    <t>Super</t>
  </si>
  <si>
    <t xml:space="preserve">Super
</t>
  </si>
  <si>
    <t>PR článek
(cílení do sekce Domácí [pos] PR články jsou odkazovány do redakčního obsahu a zobrazovány po dobu jednoho týdne, nadále zůstávají v archivu. Na PR články se nevztahuje slevová politika. Součást balíku je poutání v objemu 350 000 impresí)</t>
  </si>
  <si>
    <t>PR článek
([pos] Cross Platform)</t>
  </si>
  <si>
    <t>PLÁN INTERNETOVÉ KAMPANĚ - Regionální potravina Podzim 2021</t>
  </si>
  <si>
    <t>PŘÍLOHA č.4 - ONLINE MEDIAPLÁN - KOMUNIKACE NA PODPORU KVALITNÍCH POTRAVIN</t>
  </si>
  <si>
    <t>PLÁN INTERNETOVÉ KAMPANĚ - KVALITNÍ POTRAVINY  PODZIM 2021</t>
  </si>
  <si>
    <t>Homepage TV</t>
  </si>
  <si>
    <t>Videospot do 30" - vybr. pořady
([pos] přeskočitelný po 15s)</t>
  </si>
  <si>
    <t>videoreklama
30"</t>
  </si>
  <si>
    <t>CENA TOTAL</t>
  </si>
  <si>
    <t>branding cross-device high season</t>
  </si>
  <si>
    <t>Seznam Floating</t>
  </si>
  <si>
    <t>Videospot
(cílení na Jídlo a pití (vaření a recepty, restaurace, zdravé stravování))</t>
  </si>
  <si>
    <t>Exclusive
(pozice na den 18.10.)</t>
  </si>
  <si>
    <t>videoreklama 20s</t>
  </si>
  <si>
    <t>Novinky</t>
  </si>
  <si>
    <t>GARANCE IMPRESE / PERIOD</t>
  </si>
  <si>
    <t>BIO FINÁLNÍ CENA bez DPH</t>
  </si>
  <si>
    <t>REG. POTRAVINA FINÁLNÍ CENA</t>
  </si>
  <si>
    <t>CELKEM CENA Bez DPH</t>
  </si>
  <si>
    <t>Maximální zadaná cena v CZK  bez DPH</t>
  </si>
  <si>
    <t>Maximální cena  navržená agenturou v CZK  bez DPH</t>
  </si>
  <si>
    <t>Kč bez DPH</t>
  </si>
  <si>
    <t xml:space="preserve"> CENA TOTAL</t>
  </si>
  <si>
    <t>KVALITNÍ POTRAVINY FINÁLNÍ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</si>
</sst>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5" formatCode="#,##0.00\ &quot;Kč&quot;"/>
    <numFmt numFmtId="168" formatCode="_-* #,##0_-;\-* #,##0_-;_-* &quot;-&quot;_-;_-@_-"/>
    <numFmt numFmtId="169" formatCode="_-* #,##0.00\ &quot;Kč&quot;_-;\-* #,##0.00\ &quot;Kč&quot;_-;_-* &quot;-&quot;??\ &quot;Kč&quot;_-;_-@_-"/>
    <numFmt numFmtId="170" formatCode="_-* #,##0.00_-;\-* #,##0.00_-;_-* &quot;-&quot;??_-;_-@_-"/>
    <numFmt numFmtId="171" formatCode="_-* #,##0.00\ _K_č_-;\-* #,##0.00\ _K_č_-;_-* &quot;-&quot;??\ _K_č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.00&quot; Kč&quot;_-;\-* #,##0.00&quot; Kč&quot;_-;_-* &quot;-&quot;??&quot; Kč&quot;_-;_-@_-"/>
    <numFmt numFmtId="175" formatCode="_-&quot;L&quot;* #,##0_-;\-&quot;L&quot;* #,##0_-;_-&quot;L&quot;* &quot;-&quot;_-;_-@_-"/>
    <numFmt numFmtId="176" formatCode="_-&quot;L&quot;* #,##0.00_-;\-&quot;L&quot;* #,##0.00_-;_-&quot;L&quot;* &quot;-&quot;??_-;_-@_-"/>
    <numFmt numFmtId="177" formatCode="&quot;L.&quot;\ #,##0.00;\-&quot;L.&quot;\ #,##0.00"/>
    <numFmt numFmtId="178" formatCode="&quot;L.&quot;\ #,##0.00;[Red]\-&quot;L.&quot;\ #,##0.00"/>
    <numFmt numFmtId="179" formatCode="_-&quot;L.&quot;\ * #,##0_-;\-&quot;L.&quot;\ * #,##0_-;_-&quot;L.&quot;\ * &quot;-&quot;_-;_-@_-"/>
    <numFmt numFmtId="180" formatCode="_-&quot;L.&quot;\ * #,##0.00_-;\-&quot;L.&quot;\ * #,##0.00_-;_-&quot;L.&quot;\ * &quot;-&quot;??_-;_-@_-"/>
    <numFmt numFmtId="181" formatCode="&quot;Cr$&quot;\ #,##0_);\(&quot;Cr$&quot;\ #,##0\)"/>
    <numFmt numFmtId="182" formatCode="d\.mmm"/>
    <numFmt numFmtId="183" formatCode="0&quot;  &quot;"/>
    <numFmt numFmtId="184" formatCode="[$-F800]dddd\,\ mmmm\ dd\,\ yyyy"/>
    <numFmt numFmtId="185" formatCode="_-* #,##0.00_ _K_č_-;\-* #,##0.00_ _K_č_-;_-* &quot;-&quot;??_ _K_č_-;_-@_-"/>
  </numFmts>
  <fonts count="39">
    <font>
      <sz val="18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u val="single"/>
      <sz val="18"/>
      <color rgb="FF00808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2"/>
      <color rgb="FFFFFFFF"/>
      <name val="Calibri"/>
      <family val="2"/>
    </font>
    <font>
      <b/>
      <sz val="24"/>
      <color rgb="FF000000"/>
      <name val="Calibri"/>
      <family val="2"/>
    </font>
    <font>
      <b/>
      <sz val="22"/>
      <name val="Calibri"/>
      <family val="2"/>
    </font>
    <font>
      <b/>
      <u val="single"/>
      <sz val="18"/>
      <color rgb="FF008080"/>
      <name val="Calibri"/>
      <family val="2"/>
    </font>
    <font>
      <b/>
      <sz val="26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b/>
      <sz val="20"/>
      <color theme="1"/>
      <name val="Calibri"/>
      <family val="2"/>
    </font>
    <font>
      <b/>
      <sz val="20"/>
      <name val="Calibri"/>
      <family val="2"/>
    </font>
    <font>
      <sz val="12"/>
      <name val="Times CE"/>
      <family val="2"/>
    </font>
    <font>
      <sz val="12"/>
      <name val="Times New Roman CE"/>
      <family val="1"/>
    </font>
    <font>
      <sz val="10"/>
      <name val="MS Serif"/>
      <family val="2"/>
    </font>
    <font>
      <sz val="10"/>
      <name val="Courier"/>
      <family val="1"/>
    </font>
    <font>
      <sz val="10"/>
      <color indexed="16"/>
      <name val="MS Serif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Helv"/>
      <family val="2"/>
    </font>
    <font>
      <sz val="10"/>
      <name val="Garamond"/>
      <family val="1"/>
    </font>
    <font>
      <sz val="10"/>
      <name val="Tahoma"/>
      <family val="2"/>
    </font>
    <font>
      <b/>
      <sz val="20"/>
      <color theme="1"/>
      <name val="Calibri"/>
      <family val="2"/>
      <scheme val="minor"/>
    </font>
    <font>
      <sz val="24"/>
      <name val="Times CE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DF9FB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7DEE8"/>
        <bgColor indexed="64"/>
      </patternFill>
    </fill>
  </fills>
  <borders count="7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thin">
        <color rgb="FF000000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/>
      <right style="medium"/>
      <top style="medium"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183" fontId="1" fillId="0" borderId="0" applyFill="0" applyBorder="0" applyAlignment="0">
      <protection/>
    </xf>
    <xf numFmtId="183" fontId="1" fillId="0" borderId="0" applyFill="0" applyBorder="0" applyAlignment="0">
      <protection/>
    </xf>
    <xf numFmtId="183" fontId="1" fillId="0" borderId="0" applyFill="0" applyBorder="0" applyAlignment="0">
      <protection/>
    </xf>
    <xf numFmtId="183" fontId="1" fillId="0" borderId="0" applyFill="0" applyBorder="0" applyAlignment="0">
      <protection/>
    </xf>
    <xf numFmtId="183" fontId="1" fillId="0" borderId="0" applyFill="0" applyBorder="0" applyAlignment="0">
      <protection/>
    </xf>
    <xf numFmtId="183" fontId="1" fillId="0" borderId="0" applyFill="0" applyBorder="0" applyAlignment="0"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0" fontId="22" fillId="0" borderId="0" applyNumberFormat="0">
      <alignment/>
      <protection/>
    </xf>
    <xf numFmtId="0" fontId="23" fillId="0" borderId="0" applyNumberFormat="0" applyAlignment="0">
      <protection/>
    </xf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4" fillId="0" borderId="0" applyNumberFormat="0">
      <alignment/>
      <protection/>
    </xf>
    <xf numFmtId="0" fontId="25" fillId="2" borderId="0" applyNumberFormat="0" applyBorder="0" applyAlignment="0" applyProtection="0"/>
    <xf numFmtId="0" fontId="26" fillId="0" borderId="1" applyNumberFormat="0" applyProtection="0">
      <alignment/>
    </xf>
    <xf numFmtId="0" fontId="26" fillId="0" borderId="2">
      <alignment horizontal="left"/>
      <protection/>
    </xf>
    <xf numFmtId="0" fontId="25" fillId="3" borderId="3" applyNumberFormat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7" fontId="27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2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0" fillId="0" borderId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1" fillId="0" borderId="4">
      <alignment horizontal="center"/>
      <protection/>
    </xf>
    <xf numFmtId="0" fontId="28" fillId="0" borderId="0" applyNumberFormat="0" applyFont="0" applyFill="0" applyBorder="0" applyProtection="0">
      <alignment/>
    </xf>
    <xf numFmtId="3" fontId="28" fillId="0" borderId="0" applyFont="0" applyFill="0" applyBorder="0" applyAlignment="0" applyProtection="0"/>
    <xf numFmtId="0" fontId="28" fillId="4" borderId="0" applyNumberFormat="0" applyFont="0" applyBorder="0" applyAlignment="0" applyProtection="0"/>
    <xf numFmtId="0" fontId="1" fillId="0" borderId="0" applyNumberFormat="0" applyFill="0" applyBorder="0" applyProtection="0">
      <alignment/>
    </xf>
    <xf numFmtId="0" fontId="1" fillId="0" borderId="0">
      <alignment/>
      <protection/>
    </xf>
    <xf numFmtId="40" fontId="1" fillId="0" borderId="0" applyBorder="0">
      <alignment horizontal="right"/>
      <protection/>
    </xf>
    <xf numFmtId="4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20" fillId="0" borderId="0" applyFill="0" applyBorder="0" applyAlignment="0" applyProtection="0"/>
    <xf numFmtId="184" fontId="30" fillId="0" borderId="0">
      <alignment/>
      <protection/>
    </xf>
    <xf numFmtId="184" fontId="31" fillId="0" borderId="0">
      <alignment/>
      <protection/>
    </xf>
    <xf numFmtId="171" fontId="2" fillId="0" borderId="0" applyFont="0" applyFill="0" applyBorder="0" applyAlignment="0" applyProtection="0"/>
    <xf numFmtId="184" fontId="2" fillId="0" borderId="0">
      <alignment/>
      <protection/>
    </xf>
    <xf numFmtId="171" fontId="2" fillId="0" borderId="0" applyFont="0" applyFill="0" applyBorder="0" applyAlignment="0" applyProtection="0"/>
    <xf numFmtId="184" fontId="2" fillId="0" borderId="0">
      <alignment/>
      <protection/>
    </xf>
    <xf numFmtId="174" fontId="2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" fillId="0" borderId="0" applyFont="0" applyFill="0" applyBorder="0" applyAlignment="0" applyProtection="0"/>
    <xf numFmtId="0" fontId="2" fillId="0" borderId="0">
      <alignment/>
      <protection/>
    </xf>
    <xf numFmtId="185" fontId="20" fillId="0" borderId="0" applyFont="0" applyFill="0" applyBorder="0" applyAlignment="0" applyProtection="0"/>
  </cellStyleXfs>
  <cellXfs count="463">
    <xf numFmtId="0" fontId="0" fillId="0" borderId="0" xfId="0"/>
    <xf numFmtId="0" fontId="0" fillId="5" borderId="0" xfId="0" applyFill="1"/>
    <xf numFmtId="0" fontId="6" fillId="5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7" xfId="0" applyBorder="1"/>
    <xf numFmtId="0" fontId="0" fillId="6" borderId="8" xfId="0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Border="1"/>
    <xf numFmtId="3" fontId="0" fillId="7" borderId="11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7" borderId="20" xfId="0" applyNumberFormat="1" applyFill="1" applyBorder="1" applyAlignment="1">
      <alignment horizontal="center" vertical="center"/>
    </xf>
    <xf numFmtId="0" fontId="0" fillId="0" borderId="21" xfId="0" applyBorder="1"/>
    <xf numFmtId="3" fontId="10" fillId="8" borderId="2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8" borderId="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3" fontId="0" fillId="8" borderId="8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3" fontId="0" fillId="8" borderId="6" xfId="0" applyNumberFormat="1" applyFill="1" applyBorder="1" applyAlignment="1">
      <alignment horizontal="center" vertical="center" wrapText="1"/>
    </xf>
    <xf numFmtId="3" fontId="0" fillId="8" borderId="5" xfId="0" applyNumberFormat="1" applyFill="1" applyBorder="1" applyAlignment="1">
      <alignment horizontal="center" vertical="center" wrapText="1"/>
    </xf>
    <xf numFmtId="3" fontId="0" fillId="8" borderId="23" xfId="0" applyNumberFormat="1" applyFill="1" applyBorder="1" applyAlignment="1">
      <alignment horizontal="center" vertical="center" wrapText="1"/>
    </xf>
    <xf numFmtId="3" fontId="0" fillId="8" borderId="24" xfId="0" applyNumberForma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8" borderId="9" xfId="0" applyNumberForma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0" xfId="20">
      <alignment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0" fillId="9" borderId="5" xfId="20" applyFill="1" applyBorder="1" applyAlignment="1">
      <alignment horizontal="center" vertical="center" wrapText="1"/>
      <protection/>
    </xf>
    <xf numFmtId="0" fontId="0" fillId="6" borderId="5" xfId="20" applyFill="1" applyBorder="1" applyAlignment="1">
      <alignment horizontal="center" vertical="center" wrapText="1"/>
      <protection/>
    </xf>
    <xf numFmtId="3" fontId="0" fillId="0" borderId="5" xfId="20" applyNumberFormat="1" applyBorder="1" applyAlignment="1">
      <alignment horizontal="center" vertical="center" wrapText="1"/>
      <protection/>
    </xf>
    <xf numFmtId="3" fontId="0" fillId="10" borderId="5" xfId="20" applyNumberFormat="1" applyFill="1" applyBorder="1" applyAlignment="1">
      <alignment horizontal="center" vertical="center" wrapText="1"/>
      <protection/>
    </xf>
    <xf numFmtId="3" fontId="13" fillId="10" borderId="26" xfId="20" applyNumberFormat="1" applyFont="1" applyFill="1" applyBorder="1" applyAlignment="1">
      <alignment horizontal="center" vertical="center"/>
      <protection/>
    </xf>
    <xf numFmtId="0" fontId="4" fillId="6" borderId="27" xfId="20" applyFont="1" applyFill="1" applyBorder="1" applyAlignment="1">
      <alignment horizontal="center" vertical="center" wrapText="1"/>
      <protection/>
    </xf>
    <xf numFmtId="0" fontId="0" fillId="6" borderId="6" xfId="20" applyFill="1" applyBorder="1" applyAlignment="1">
      <alignment horizontal="center" vertical="center" wrapText="1"/>
      <protection/>
    </xf>
    <xf numFmtId="0" fontId="4" fillId="6" borderId="28" xfId="20" applyFont="1" applyFill="1" applyBorder="1" applyAlignment="1">
      <alignment horizontal="center" vertical="center" wrapText="1"/>
      <protection/>
    </xf>
    <xf numFmtId="0" fontId="0" fillId="6" borderId="8" xfId="20" applyFill="1" applyBorder="1" applyAlignment="1">
      <alignment horizontal="center" vertical="center" wrapText="1"/>
      <protection/>
    </xf>
    <xf numFmtId="0" fontId="4" fillId="6" borderId="9" xfId="20" applyFont="1" applyFill="1" applyBorder="1" applyAlignment="1">
      <alignment horizontal="center" vertical="center" wrapText="1"/>
      <protection/>
    </xf>
    <xf numFmtId="0" fontId="0" fillId="6" borderId="10" xfId="20" applyFill="1" applyBorder="1" applyAlignment="1">
      <alignment horizontal="center" vertical="center" wrapText="1"/>
      <protection/>
    </xf>
    <xf numFmtId="0" fontId="4" fillId="6" borderId="23" xfId="20" applyFont="1" applyFill="1" applyBorder="1" applyAlignment="1">
      <alignment horizontal="center" vertical="center" wrapText="1"/>
      <protection/>
    </xf>
    <xf numFmtId="0" fontId="4" fillId="6" borderId="25" xfId="20" applyFont="1" applyFill="1" applyBorder="1" applyAlignment="1">
      <alignment horizontal="center" vertical="center" wrapText="1"/>
      <protection/>
    </xf>
    <xf numFmtId="0" fontId="4" fillId="6" borderId="24" xfId="20" applyFont="1" applyFill="1" applyBorder="1" applyAlignment="1">
      <alignment horizontal="center" vertical="center" wrapText="1"/>
      <protection/>
    </xf>
    <xf numFmtId="3" fontId="0" fillId="10" borderId="10" xfId="20" applyNumberForma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6" borderId="29" xfId="20" applyFill="1" applyBorder="1" applyAlignment="1">
      <alignment horizontal="center" vertical="center" wrapText="1"/>
      <protection/>
    </xf>
    <xf numFmtId="0" fontId="0" fillId="6" borderId="30" xfId="20" applyFill="1" applyBorder="1" applyAlignment="1">
      <alignment horizontal="center" vertical="center" wrapText="1"/>
      <protection/>
    </xf>
    <xf numFmtId="0" fontId="0" fillId="6" borderId="11" xfId="20" applyFill="1" applyBorder="1" applyAlignment="1">
      <alignment horizontal="center" vertical="center" wrapText="1"/>
      <protection/>
    </xf>
    <xf numFmtId="3" fontId="4" fillId="11" borderId="10" xfId="20" applyNumberFormat="1" applyFont="1" applyFill="1" applyBorder="1" applyAlignment="1">
      <alignment horizontal="center" vertical="center"/>
      <protection/>
    </xf>
    <xf numFmtId="3" fontId="4" fillId="11" borderId="15" xfId="20" applyNumberFormat="1" applyFont="1" applyFill="1" applyBorder="1" applyAlignment="1">
      <alignment horizontal="center" vertical="center"/>
      <protection/>
    </xf>
    <xf numFmtId="3" fontId="0" fillId="0" borderId="16" xfId="20" applyNumberFormat="1" applyBorder="1" applyAlignment="1">
      <alignment horizontal="center" vertical="center" wrapText="1"/>
      <protection/>
    </xf>
    <xf numFmtId="3" fontId="4" fillId="11" borderId="26" xfId="20" applyNumberFormat="1" applyFont="1" applyFill="1" applyBorder="1" applyAlignment="1">
      <alignment horizontal="center" vertical="center"/>
      <protection/>
    </xf>
    <xf numFmtId="3" fontId="4" fillId="11" borderId="1" xfId="20" applyNumberFormat="1" applyFont="1" applyFill="1" applyBorder="1" applyAlignment="1">
      <alignment horizontal="center" vertical="center"/>
      <protection/>
    </xf>
    <xf numFmtId="3" fontId="0" fillId="0" borderId="31" xfId="20" applyNumberFormat="1" applyBorder="1" applyAlignment="1">
      <alignment horizontal="center" vertical="center"/>
      <protection/>
    </xf>
    <xf numFmtId="3" fontId="0" fillId="0" borderId="32" xfId="20" applyNumberFormat="1" applyBorder="1" applyAlignment="1">
      <alignment horizontal="center" vertical="center"/>
      <protection/>
    </xf>
    <xf numFmtId="3" fontId="0" fillId="0" borderId="33" xfId="20" applyNumberFormat="1" applyBorder="1" applyAlignment="1">
      <alignment horizontal="center" vertical="center"/>
      <protection/>
    </xf>
    <xf numFmtId="3" fontId="0" fillId="0" borderId="1" xfId="20" applyNumberFormat="1" applyBorder="1" applyAlignment="1">
      <alignment horizontal="center" vertical="center"/>
      <protection/>
    </xf>
    <xf numFmtId="0" fontId="0" fillId="0" borderId="21" xfId="20" applyBorder="1">
      <alignment/>
      <protection/>
    </xf>
    <xf numFmtId="3" fontId="4" fillId="11" borderId="11" xfId="20" applyNumberFormat="1" applyFont="1" applyFill="1" applyBorder="1" applyAlignment="1">
      <alignment horizontal="center" vertical="center"/>
      <protection/>
    </xf>
    <xf numFmtId="3" fontId="13" fillId="11" borderId="26" xfId="20" applyNumberFormat="1" applyFont="1" applyFill="1" applyBorder="1" applyAlignment="1">
      <alignment horizontal="center" vertical="center"/>
      <protection/>
    </xf>
    <xf numFmtId="3" fontId="4" fillId="11" borderId="34" xfId="20" applyNumberFormat="1" applyFont="1" applyFill="1" applyBorder="1" applyAlignment="1">
      <alignment horizontal="center" vertical="center"/>
      <protection/>
    </xf>
    <xf numFmtId="0" fontId="4" fillId="0" borderId="35" xfId="20" applyFont="1" applyBorder="1">
      <alignment/>
      <protection/>
    </xf>
    <xf numFmtId="3" fontId="4" fillId="11" borderId="36" xfId="20" applyNumberFormat="1" applyFont="1" applyFill="1" applyBorder="1" applyAlignment="1">
      <alignment horizontal="center" vertical="center"/>
      <protection/>
    </xf>
    <xf numFmtId="3" fontId="4" fillId="11" borderId="9" xfId="20" applyNumberFormat="1" applyFont="1" applyFill="1" applyBorder="1" applyAlignment="1">
      <alignment horizontal="center" vertical="center"/>
      <protection/>
    </xf>
    <xf numFmtId="3" fontId="4" fillId="12" borderId="24" xfId="20" applyNumberFormat="1" applyFont="1" applyFill="1" applyBorder="1" applyAlignment="1">
      <alignment horizontal="center" vertical="center" wrapText="1"/>
      <protection/>
    </xf>
    <xf numFmtId="0" fontId="14" fillId="5" borderId="24" xfId="20" applyFont="1" applyFill="1" applyBorder="1" applyAlignment="1">
      <alignment horizontal="center" vertical="center" wrapText="1"/>
      <protection/>
    </xf>
    <xf numFmtId="0" fontId="14" fillId="5" borderId="5" xfId="20" applyFont="1" applyFill="1" applyBorder="1" applyAlignment="1">
      <alignment horizontal="center" vertical="center" wrapText="1"/>
      <protection/>
    </xf>
    <xf numFmtId="0" fontId="14" fillId="5" borderId="13" xfId="20" applyFont="1" applyFill="1" applyBorder="1" applyAlignment="1">
      <alignment horizontal="center" vertical="center" wrapText="1"/>
      <protection/>
    </xf>
    <xf numFmtId="0" fontId="4" fillId="11" borderId="24" xfId="20" applyFont="1" applyFill="1" applyBorder="1" applyAlignment="1">
      <alignment horizontal="center" vertical="center" wrapText="1"/>
      <protection/>
    </xf>
    <xf numFmtId="0" fontId="4" fillId="11" borderId="5" xfId="20" applyFont="1" applyFill="1" applyBorder="1" applyAlignment="1">
      <alignment horizontal="center" vertical="center" wrapText="1"/>
      <protection/>
    </xf>
    <xf numFmtId="0" fontId="4" fillId="11" borderId="13" xfId="20" applyFont="1" applyFill="1" applyBorder="1" applyAlignment="1">
      <alignment horizontal="center" vertical="center" wrapText="1"/>
      <protection/>
    </xf>
    <xf numFmtId="0" fontId="4" fillId="0" borderId="37" xfId="20" applyFont="1" applyBorder="1">
      <alignment/>
      <protection/>
    </xf>
    <xf numFmtId="0" fontId="4" fillId="0" borderId="0" xfId="20" applyFont="1" applyBorder="1">
      <alignment/>
      <protection/>
    </xf>
    <xf numFmtId="3" fontId="4" fillId="0" borderId="6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3" fontId="4" fillId="0" borderId="24" xfId="20" applyNumberFormat="1" applyFont="1" applyBorder="1" applyAlignment="1">
      <alignment horizontal="center" vertical="center" wrapText="1"/>
      <protection/>
    </xf>
    <xf numFmtId="3" fontId="4" fillId="12" borderId="5" xfId="20" applyNumberFormat="1" applyFont="1" applyFill="1" applyBorder="1" applyAlignment="1">
      <alignment horizontal="center" vertical="center" wrapText="1"/>
      <protection/>
    </xf>
    <xf numFmtId="3" fontId="4" fillId="0" borderId="13" xfId="20" applyNumberFormat="1" applyFont="1" applyBorder="1" applyAlignment="1">
      <alignment horizontal="center" vertical="center" wrapText="1"/>
      <protection/>
    </xf>
    <xf numFmtId="3" fontId="4" fillId="0" borderId="5" xfId="20" applyNumberFormat="1" applyFont="1" applyBorder="1" applyAlignment="1">
      <alignment horizontal="center" vertical="center" wrapText="1"/>
      <protection/>
    </xf>
    <xf numFmtId="3" fontId="4" fillId="0" borderId="25" xfId="20" applyNumberFormat="1" applyFont="1" applyBorder="1" applyAlignment="1">
      <alignment horizontal="center" vertical="center" wrapText="1"/>
      <protection/>
    </xf>
    <xf numFmtId="3" fontId="4" fillId="0" borderId="8" xfId="20" applyNumberFormat="1" applyFont="1" applyBorder="1" applyAlignment="1">
      <alignment horizontal="center" vertical="center" wrapText="1"/>
      <protection/>
    </xf>
    <xf numFmtId="3" fontId="4" fillId="0" borderId="14" xfId="20" applyNumberFormat="1" applyFont="1" applyBorder="1" applyAlignment="1">
      <alignment horizontal="center" vertical="center" wrapText="1"/>
      <protection/>
    </xf>
    <xf numFmtId="3" fontId="4" fillId="12" borderId="10" xfId="20" applyNumberFormat="1" applyFont="1" applyFill="1" applyBorder="1" applyAlignment="1">
      <alignment horizontal="center" vertical="center" wrapText="1"/>
      <protection/>
    </xf>
    <xf numFmtId="3" fontId="4" fillId="0" borderId="15" xfId="20" applyNumberFormat="1" applyFont="1" applyBorder="1" applyAlignment="1">
      <alignment horizontal="center" vertical="center" wrapText="1"/>
      <protection/>
    </xf>
    <xf numFmtId="3" fontId="4" fillId="12" borderId="25" xfId="20" applyNumberFormat="1" applyFont="1" applyFill="1" applyBorder="1" applyAlignment="1">
      <alignment horizontal="center" vertical="center" wrapText="1"/>
      <protection/>
    </xf>
    <xf numFmtId="3" fontId="4" fillId="0" borderId="10" xfId="20" applyNumberFormat="1" applyFont="1" applyBorder="1" applyAlignment="1">
      <alignment horizontal="center" vertical="center" wrapText="1"/>
      <protection/>
    </xf>
    <xf numFmtId="3" fontId="4" fillId="12" borderId="6" xfId="20" applyNumberFormat="1" applyFont="1" applyFill="1" applyBorder="1" applyAlignment="1">
      <alignment horizontal="center" vertical="center" wrapText="1"/>
      <protection/>
    </xf>
    <xf numFmtId="3" fontId="4" fillId="0" borderId="23" xfId="20" applyNumberFormat="1" applyFont="1" applyBorder="1" applyAlignment="1">
      <alignment horizontal="center" vertical="center" wrapText="1"/>
      <protection/>
    </xf>
    <xf numFmtId="3" fontId="4" fillId="12" borderId="8" xfId="20" applyNumberFormat="1" applyFont="1" applyFill="1" applyBorder="1" applyAlignment="1">
      <alignment horizontal="center" vertical="center" wrapText="1"/>
      <protection/>
    </xf>
    <xf numFmtId="3" fontId="4" fillId="11" borderId="28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8" fillId="13" borderId="38" xfId="0" applyFont="1" applyFill="1" applyBorder="1" applyAlignment="1">
      <alignment horizontal="center" vertical="center" wrapText="1"/>
    </xf>
    <xf numFmtId="0" fontId="0" fillId="9" borderId="8" xfId="20" applyFill="1" applyBorder="1" applyAlignment="1">
      <alignment horizontal="center" vertical="center" wrapText="1"/>
      <protection/>
    </xf>
    <xf numFmtId="0" fontId="0" fillId="0" borderId="0" xfId="20" applyFill="1">
      <alignment/>
      <protection/>
    </xf>
    <xf numFmtId="0" fontId="0" fillId="0" borderId="0" xfId="20" applyFill="1" applyBorder="1">
      <alignment/>
      <protection/>
    </xf>
    <xf numFmtId="3" fontId="0" fillId="0" borderId="0" xfId="20" applyNumberFormat="1" applyFill="1" applyBorder="1" applyAlignment="1">
      <alignment horizontal="center" vertical="center"/>
      <protection/>
    </xf>
    <xf numFmtId="3" fontId="11" fillId="0" borderId="0" xfId="20" applyNumberFormat="1" applyFont="1" applyFill="1" applyBorder="1" applyAlignment="1">
      <alignment horizontal="center" vertical="center"/>
      <protection/>
    </xf>
    <xf numFmtId="3" fontId="0" fillId="10" borderId="19" xfId="20" applyNumberFormat="1" applyFill="1" applyBorder="1" applyAlignment="1">
      <alignment horizontal="center" vertical="center"/>
      <protection/>
    </xf>
    <xf numFmtId="3" fontId="0" fillId="0" borderId="39" xfId="20" applyNumberFormat="1" applyBorder="1" applyAlignment="1">
      <alignment horizontal="center" vertical="center"/>
      <protection/>
    </xf>
    <xf numFmtId="3" fontId="0" fillId="0" borderId="40" xfId="20" applyNumberFormat="1" applyBorder="1" applyAlignment="1">
      <alignment horizontal="center" vertical="center"/>
      <protection/>
    </xf>
    <xf numFmtId="3" fontId="4" fillId="11" borderId="22" xfId="20" applyNumberFormat="1" applyFont="1" applyFill="1" applyBorder="1" applyAlignment="1">
      <alignment horizontal="center" vertical="center"/>
      <protection/>
    </xf>
    <xf numFmtId="3" fontId="4" fillId="12" borderId="22" xfId="20" applyNumberFormat="1" applyFont="1" applyFill="1" applyBorder="1" applyAlignment="1">
      <alignment horizontal="center" vertical="center" wrapText="1"/>
      <protection/>
    </xf>
    <xf numFmtId="3" fontId="4" fillId="12" borderId="1" xfId="20" applyNumberFormat="1" applyFont="1" applyFill="1" applyBorder="1" applyAlignment="1">
      <alignment horizontal="center" vertical="center" wrapText="1"/>
      <protection/>
    </xf>
    <xf numFmtId="3" fontId="4" fillId="12" borderId="41" xfId="20" applyNumberFormat="1" applyFont="1" applyFill="1" applyBorder="1" applyAlignment="1">
      <alignment horizontal="center" vertical="center" wrapText="1"/>
      <protection/>
    </xf>
    <xf numFmtId="3" fontId="4" fillId="11" borderId="11" xfId="20" applyNumberFormat="1" applyFont="1" applyFill="1" applyBorder="1" applyAlignment="1">
      <alignment horizontal="center" vertical="center"/>
      <protection/>
    </xf>
    <xf numFmtId="0" fontId="15" fillId="5" borderId="0" xfId="0" applyFont="1" applyFill="1" applyAlignment="1">
      <alignment horizontal="center" vertical="center"/>
    </xf>
    <xf numFmtId="3" fontId="4" fillId="0" borderId="6" xfId="20" applyNumberFormat="1" applyFont="1" applyBorder="1" applyAlignment="1">
      <alignment horizontal="center" vertical="center" wrapText="1"/>
      <protection/>
    </xf>
    <xf numFmtId="3" fontId="4" fillId="9" borderId="6" xfId="20" applyNumberFormat="1" applyFont="1" applyFill="1" applyBorder="1" applyAlignment="1">
      <alignment horizontal="center" vertical="center" wrapText="1"/>
      <protection/>
    </xf>
    <xf numFmtId="3" fontId="4" fillId="0" borderId="5" xfId="20" applyNumberFormat="1" applyFont="1" applyBorder="1" applyAlignment="1">
      <alignment horizontal="center" vertical="center" wrapText="1"/>
      <protection/>
    </xf>
    <xf numFmtId="3" fontId="4" fillId="9" borderId="5" xfId="20" applyNumberFormat="1" applyFont="1" applyFill="1" applyBorder="1" applyAlignment="1">
      <alignment horizontal="center" vertical="center" wrapText="1"/>
      <protection/>
    </xf>
    <xf numFmtId="3" fontId="4" fillId="0" borderId="8" xfId="20" applyNumberFormat="1" applyFont="1" applyBorder="1" applyAlignment="1">
      <alignment horizontal="center" vertical="center" wrapText="1"/>
      <protection/>
    </xf>
    <xf numFmtId="3" fontId="4" fillId="9" borderId="8" xfId="20" applyNumberFormat="1" applyFont="1" applyFill="1" applyBorder="1" applyAlignment="1">
      <alignment horizontal="center" vertical="center" wrapText="1"/>
      <protection/>
    </xf>
    <xf numFmtId="3" fontId="4" fillId="0" borderId="10" xfId="20" applyNumberFormat="1" applyFont="1" applyBorder="1" applyAlignment="1">
      <alignment horizontal="center" vertical="center" wrapText="1"/>
      <protection/>
    </xf>
    <xf numFmtId="3" fontId="4" fillId="9" borderId="10" xfId="20" applyNumberFormat="1" applyFont="1" applyFill="1" applyBorder="1" applyAlignment="1">
      <alignment horizontal="center" vertical="center" wrapText="1"/>
      <protection/>
    </xf>
    <xf numFmtId="0" fontId="4" fillId="11" borderId="9" xfId="20" applyFont="1" applyFill="1" applyBorder="1" applyAlignment="1">
      <alignment horizontal="center" vertical="center" wrapText="1"/>
      <protection/>
    </xf>
    <xf numFmtId="0" fontId="4" fillId="11" borderId="10" xfId="20" applyFont="1" applyFill="1" applyBorder="1" applyAlignment="1">
      <alignment horizontal="center" vertical="center" wrapText="1"/>
      <protection/>
    </xf>
    <xf numFmtId="0" fontId="4" fillId="11" borderId="19" xfId="20" applyFont="1" applyFill="1" applyBorder="1" applyAlignment="1">
      <alignment horizontal="center" vertical="center" wrapText="1"/>
      <protection/>
    </xf>
    <xf numFmtId="3" fontId="4" fillId="11" borderId="10" xfId="20" applyNumberFormat="1" applyFont="1" applyFill="1" applyBorder="1" applyAlignment="1">
      <alignment horizontal="center" vertical="center"/>
      <protection/>
    </xf>
    <xf numFmtId="0" fontId="4" fillId="11" borderId="42" xfId="20" applyFont="1" applyFill="1" applyBorder="1" applyAlignment="1">
      <alignment horizontal="center" vertical="center" textRotation="90"/>
      <protection/>
    </xf>
    <xf numFmtId="0" fontId="4" fillId="11" borderId="37" xfId="20" applyFont="1" applyFill="1" applyBorder="1" applyAlignment="1">
      <alignment horizontal="center" vertical="center" textRotation="90"/>
      <protection/>
    </xf>
    <xf numFmtId="0" fontId="4" fillId="11" borderId="43" xfId="20" applyFont="1" applyFill="1" applyBorder="1" applyAlignment="1">
      <alignment horizontal="center" vertical="center" textRotation="90"/>
      <protection/>
    </xf>
    <xf numFmtId="0" fontId="4" fillId="6" borderId="27" xfId="20" applyFont="1" applyFill="1" applyBorder="1" applyAlignment="1">
      <alignment horizontal="center" vertical="center" wrapText="1"/>
      <protection/>
    </xf>
    <xf numFmtId="0" fontId="4" fillId="6" borderId="28" xfId="20" applyFont="1" applyFill="1" applyBorder="1" applyAlignment="1">
      <alignment horizontal="center" vertical="center" wrapText="1"/>
      <protection/>
    </xf>
    <xf numFmtId="3" fontId="4" fillId="12" borderId="8" xfId="20" applyNumberFormat="1" applyFont="1" applyFill="1" applyBorder="1" applyAlignment="1">
      <alignment horizontal="center" vertical="center" wrapText="1"/>
      <protection/>
    </xf>
    <xf numFmtId="3" fontId="4" fillId="12" borderId="40" xfId="20" applyNumberFormat="1" applyFont="1" applyFill="1" applyBorder="1" applyAlignment="1">
      <alignment horizontal="center" vertical="center" wrapText="1"/>
      <protection/>
    </xf>
    <xf numFmtId="3" fontId="4" fillId="12" borderId="33" xfId="20" applyNumberFormat="1" applyFont="1" applyFill="1" applyBorder="1" applyAlignment="1">
      <alignment horizontal="center" vertical="center" wrapText="1"/>
      <protection/>
    </xf>
    <xf numFmtId="3" fontId="4" fillId="12" borderId="44" xfId="20" applyNumberFormat="1" applyFont="1" applyFill="1" applyBorder="1" applyAlignment="1">
      <alignment horizontal="center" vertical="center" wrapText="1"/>
      <protection/>
    </xf>
    <xf numFmtId="3" fontId="4" fillId="12" borderId="10" xfId="20" applyNumberFormat="1" applyFont="1" applyFill="1" applyBorder="1" applyAlignment="1">
      <alignment horizontal="center" vertical="center" wrapText="1"/>
      <protection/>
    </xf>
    <xf numFmtId="0" fontId="4" fillId="6" borderId="45" xfId="20" applyFont="1" applyFill="1" applyBorder="1" applyAlignment="1">
      <alignment horizontal="center" vertical="center" wrapText="1"/>
      <protection/>
    </xf>
    <xf numFmtId="0" fontId="0" fillId="6" borderId="29" xfId="20" applyFill="1" applyBorder="1" applyAlignment="1">
      <alignment horizontal="center" vertical="center" wrapText="1"/>
      <protection/>
    </xf>
    <xf numFmtId="3" fontId="4" fillId="12" borderId="5" xfId="20" applyNumberFormat="1" applyFont="1" applyFill="1" applyBorder="1" applyAlignment="1">
      <alignment horizontal="center" vertical="center" wrapText="1"/>
      <protection/>
    </xf>
    <xf numFmtId="0" fontId="14" fillId="5" borderId="5" xfId="20" applyFont="1" applyFill="1" applyBorder="1" applyAlignment="1">
      <alignment horizontal="center" vertical="center" wrapText="1"/>
      <protection/>
    </xf>
    <xf numFmtId="0" fontId="7" fillId="11" borderId="46" xfId="20" applyFont="1" applyFill="1" applyBorder="1" applyAlignment="1">
      <alignment horizontal="center" vertical="center" wrapText="1"/>
      <protection/>
    </xf>
    <xf numFmtId="0" fontId="7" fillId="11" borderId="47" xfId="20" applyFont="1" applyFill="1" applyBorder="1" applyAlignment="1">
      <alignment horizontal="center" vertical="center" wrapText="1"/>
      <protection/>
    </xf>
    <xf numFmtId="0" fontId="7" fillId="11" borderId="38" xfId="20" applyFont="1" applyFill="1" applyBorder="1" applyAlignment="1">
      <alignment horizontal="center" vertical="center" wrapText="1"/>
      <protection/>
    </xf>
    <xf numFmtId="0" fontId="5" fillId="14" borderId="23" xfId="20" applyFont="1" applyFill="1" applyBorder="1" applyAlignment="1">
      <alignment horizontal="center" vertical="center" wrapText="1"/>
      <protection/>
    </xf>
    <xf numFmtId="0" fontId="5" fillId="14" borderId="6" xfId="20" applyFont="1" applyFill="1" applyBorder="1" applyAlignment="1">
      <alignment horizontal="center" vertical="center" wrapText="1"/>
      <protection/>
    </xf>
    <xf numFmtId="0" fontId="5" fillId="14" borderId="12" xfId="20" applyFont="1" applyFill="1" applyBorder="1" applyAlignment="1">
      <alignment horizontal="center" vertical="center" wrapText="1"/>
      <protection/>
    </xf>
    <xf numFmtId="0" fontId="4" fillId="10" borderId="9" xfId="20" applyFont="1" applyFill="1" applyBorder="1" applyAlignment="1">
      <alignment horizontal="center" vertical="center" wrapText="1"/>
      <protection/>
    </xf>
    <xf numFmtId="0" fontId="0" fillId="10" borderId="10" xfId="20" applyFill="1" applyBorder="1" applyAlignment="1">
      <alignment horizontal="center" vertical="center" wrapText="1"/>
      <protection/>
    </xf>
    <xf numFmtId="3" fontId="13" fillId="10" borderId="22" xfId="20" applyNumberFormat="1" applyFont="1" applyFill="1" applyBorder="1" applyAlignment="1">
      <alignment horizontal="center" vertical="center"/>
      <protection/>
    </xf>
    <xf numFmtId="3" fontId="13" fillId="10" borderId="1" xfId="20" applyNumberFormat="1" applyFont="1" applyFill="1" applyBorder="1" applyAlignment="1">
      <alignment horizontal="center" vertical="center"/>
      <protection/>
    </xf>
    <xf numFmtId="0" fontId="12" fillId="15" borderId="16" xfId="20" applyFont="1" applyFill="1" applyBorder="1" applyAlignment="1">
      <alignment horizontal="center" vertical="center"/>
      <protection/>
    </xf>
    <xf numFmtId="0" fontId="12" fillId="15" borderId="31" xfId="20" applyFont="1" applyFill="1" applyBorder="1" applyAlignment="1">
      <alignment horizontal="center" vertical="center"/>
      <protection/>
    </xf>
    <xf numFmtId="0" fontId="12" fillId="15" borderId="48" xfId="20" applyFont="1" applyFill="1" applyBorder="1" applyAlignment="1">
      <alignment horizontal="center" vertical="center"/>
      <protection/>
    </xf>
    <xf numFmtId="0" fontId="4" fillId="11" borderId="5" xfId="20" applyFont="1" applyFill="1" applyBorder="1" applyAlignment="1">
      <alignment horizontal="center" vertical="center" wrapText="1"/>
      <protection/>
    </xf>
    <xf numFmtId="0" fontId="4" fillId="11" borderId="16" xfId="20" applyFont="1" applyFill="1" applyBorder="1" applyAlignment="1">
      <alignment horizontal="center" vertical="center" wrapText="1"/>
      <protection/>
    </xf>
    <xf numFmtId="0" fontId="4" fillId="11" borderId="49" xfId="20" applyFont="1" applyFill="1" applyBorder="1" applyAlignment="1">
      <alignment horizontal="center" vertical="center" textRotation="90"/>
      <protection/>
    </xf>
    <xf numFmtId="0" fontId="4" fillId="11" borderId="21" xfId="20" applyFont="1" applyFill="1" applyBorder="1" applyAlignment="1">
      <alignment horizontal="center" vertical="center" textRotation="90"/>
      <protection/>
    </xf>
    <xf numFmtId="0" fontId="4" fillId="11" borderId="50" xfId="20" applyFont="1" applyFill="1" applyBorder="1" applyAlignment="1">
      <alignment horizontal="center" vertical="center" textRotation="90"/>
      <protection/>
    </xf>
    <xf numFmtId="0" fontId="4" fillId="11" borderId="28" xfId="20" applyFont="1" applyFill="1" applyBorder="1" applyAlignment="1">
      <alignment horizontal="center" vertical="center" textRotation="90"/>
      <protection/>
    </xf>
    <xf numFmtId="0" fontId="4" fillId="11" borderId="11" xfId="20" applyFont="1" applyFill="1" applyBorder="1" applyAlignment="1">
      <alignment horizontal="center" vertical="center" wrapText="1"/>
      <protection/>
    </xf>
    <xf numFmtId="0" fontId="0" fillId="11" borderId="11" xfId="20" applyFill="1" applyBorder="1" applyAlignment="1">
      <alignment horizontal="center" vertical="center" wrapText="1"/>
      <protection/>
    </xf>
    <xf numFmtId="0" fontId="0" fillId="11" borderId="20" xfId="20" applyFill="1" applyBorder="1" applyAlignment="1">
      <alignment horizontal="center" vertical="center" wrapText="1"/>
      <protection/>
    </xf>
    <xf numFmtId="3" fontId="0" fillId="10" borderId="33" xfId="20" applyNumberFormat="1" applyFill="1" applyBorder="1" applyAlignment="1">
      <alignment horizontal="center" vertical="center" wrapText="1"/>
      <protection/>
    </xf>
    <xf numFmtId="3" fontId="0" fillId="10" borderId="19" xfId="20" applyNumberFormat="1" applyFill="1" applyBorder="1" applyAlignment="1">
      <alignment horizontal="center" vertical="center"/>
      <protection/>
    </xf>
    <xf numFmtId="3" fontId="0" fillId="10" borderId="1" xfId="20" applyNumberForma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12" fillId="17" borderId="16" xfId="20" applyFont="1" applyFill="1" applyBorder="1" applyAlignment="1">
      <alignment horizontal="center" vertical="center"/>
      <protection/>
    </xf>
    <xf numFmtId="0" fontId="12" fillId="17" borderId="31" xfId="20" applyFont="1" applyFill="1" applyBorder="1" applyAlignment="1">
      <alignment horizontal="center" vertical="center"/>
      <protection/>
    </xf>
    <xf numFmtId="0" fontId="12" fillId="17" borderId="48" xfId="20" applyFont="1" applyFill="1" applyBorder="1" applyAlignment="1">
      <alignment horizontal="center" vertical="center"/>
      <protection/>
    </xf>
    <xf numFmtId="0" fontId="4" fillId="10" borderId="23" xfId="20" applyFont="1" applyFill="1" applyBorder="1" applyAlignment="1">
      <alignment horizontal="center" vertical="center" wrapText="1"/>
      <protection/>
    </xf>
    <xf numFmtId="0" fontId="4" fillId="10" borderId="24" xfId="20" applyFont="1" applyFill="1" applyBorder="1" applyAlignment="1">
      <alignment horizontal="center" vertical="center" wrapText="1"/>
      <protection/>
    </xf>
    <xf numFmtId="0" fontId="4" fillId="10" borderId="25" xfId="20" applyFont="1" applyFill="1" applyBorder="1" applyAlignment="1">
      <alignment horizontal="center" vertical="center" wrapText="1"/>
      <protection/>
    </xf>
    <xf numFmtId="0" fontId="4" fillId="10" borderId="6" xfId="20" applyFont="1" applyFill="1" applyBorder="1" applyAlignment="1">
      <alignment horizontal="center" vertical="center" wrapText="1"/>
      <protection/>
    </xf>
    <xf numFmtId="0" fontId="4" fillId="10" borderId="5" xfId="20" applyFont="1" applyFill="1" applyBorder="1" applyAlignment="1">
      <alignment horizontal="center" vertical="center" wrapText="1"/>
      <protection/>
    </xf>
    <xf numFmtId="0" fontId="4" fillId="10" borderId="8" xfId="20" applyFont="1" applyFill="1" applyBorder="1" applyAlignment="1">
      <alignment horizontal="center" vertical="center" wrapText="1"/>
      <protection/>
    </xf>
    <xf numFmtId="0" fontId="4" fillId="8" borderId="5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180" wrapText="1"/>
    </xf>
    <xf numFmtId="3" fontId="0" fillId="9" borderId="5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16" borderId="8" xfId="0" applyNumberForma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 textRotation="90"/>
    </xf>
    <xf numFmtId="0" fontId="3" fillId="8" borderId="37" xfId="0" applyFont="1" applyFill="1" applyBorder="1" applyAlignment="1">
      <alignment horizontal="center" vertical="center" textRotation="90"/>
    </xf>
    <xf numFmtId="0" fontId="3" fillId="8" borderId="43" xfId="0" applyFont="1" applyFill="1" applyBorder="1" applyAlignment="1">
      <alignment horizontal="center" vertical="center" textRotation="90"/>
    </xf>
    <xf numFmtId="0" fontId="4" fillId="8" borderId="2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0" fillId="0" borderId="37" xfId="0" applyBorder="1"/>
    <xf numFmtId="3" fontId="0" fillId="8" borderId="17" xfId="0" applyNumberFormat="1" applyFill="1" applyBorder="1" applyAlignment="1">
      <alignment horizontal="center" vertical="center" wrapText="1"/>
    </xf>
    <xf numFmtId="0" fontId="0" fillId="0" borderId="21" xfId="0" applyFont="1" applyBorder="1"/>
    <xf numFmtId="3" fontId="9" fillId="8" borderId="22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3" fontId="9" fillId="8" borderId="41" xfId="0" applyNumberFormat="1" applyFont="1" applyFill="1" applyBorder="1" applyAlignment="1">
      <alignment horizontal="center" vertical="center"/>
    </xf>
    <xf numFmtId="165" fontId="9" fillId="8" borderId="26" xfId="0" applyNumberFormat="1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3" fontId="17" fillId="0" borderId="47" xfId="0" applyNumberFormat="1" applyFont="1" applyBorder="1" applyAlignment="1">
      <alignment horizontal="center" vertical="center"/>
    </xf>
    <xf numFmtId="0" fontId="16" fillId="0" borderId="21" xfId="0" applyFont="1" applyBorder="1"/>
    <xf numFmtId="3" fontId="16" fillId="0" borderId="47" xfId="0" applyNumberFormat="1" applyFont="1" applyBorder="1" applyAlignment="1">
      <alignment horizontal="center" vertical="center"/>
    </xf>
    <xf numFmtId="3" fontId="16" fillId="0" borderId="38" xfId="0" applyNumberFormat="1" applyFont="1" applyBorder="1" applyAlignment="1">
      <alignment horizontal="center" vertical="center"/>
    </xf>
    <xf numFmtId="3" fontId="4" fillId="6" borderId="46" xfId="0" applyNumberFormat="1" applyFont="1" applyFill="1" applyBorder="1" applyAlignment="1">
      <alignment horizontal="center" vertical="center"/>
    </xf>
    <xf numFmtId="3" fontId="4" fillId="6" borderId="47" xfId="0" applyNumberFormat="1" applyFont="1" applyFill="1" applyBorder="1" applyAlignment="1">
      <alignment horizontal="center" vertical="center"/>
    </xf>
    <xf numFmtId="3" fontId="4" fillId="6" borderId="38" xfId="0" applyNumberFormat="1" applyFont="1" applyFill="1" applyBorder="1" applyAlignment="1">
      <alignment horizontal="center" vertical="center"/>
    </xf>
    <xf numFmtId="3" fontId="4" fillId="6" borderId="26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18" borderId="0" xfId="0" applyFill="1" applyBorder="1"/>
    <xf numFmtId="0" fontId="7" fillId="19" borderId="32" xfId="0" applyFont="1" applyFill="1" applyBorder="1" applyAlignment="1">
      <alignment horizontal="center" vertical="center" wrapText="1"/>
    </xf>
    <xf numFmtId="0" fontId="7" fillId="19" borderId="31" xfId="0" applyFont="1" applyFill="1" applyBorder="1" applyAlignment="1">
      <alignment horizontal="center" vertical="center" wrapText="1"/>
    </xf>
    <xf numFmtId="4" fontId="0" fillId="18" borderId="18" xfId="0" applyNumberFormat="1" applyFill="1" applyBorder="1" applyAlignment="1">
      <alignment horizontal="center" vertical="center"/>
    </xf>
    <xf numFmtId="4" fontId="0" fillId="18" borderId="16" xfId="0" applyNumberFormat="1" applyFill="1" applyBorder="1" applyAlignment="1">
      <alignment horizontal="center" vertical="center"/>
    </xf>
    <xf numFmtId="4" fontId="0" fillId="18" borderId="17" xfId="0" applyNumberFormat="1" applyFill="1" applyBorder="1" applyAlignment="1">
      <alignment horizontal="center" vertical="center"/>
    </xf>
    <xf numFmtId="4" fontId="0" fillId="18" borderId="19" xfId="0" applyNumberForma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0" fillId="0" borderId="21" xfId="0" applyNumberFormat="1" applyBorder="1"/>
    <xf numFmtId="3" fontId="18" fillId="8" borderId="26" xfId="0" applyNumberFormat="1" applyFont="1" applyFill="1" applyBorder="1" applyAlignment="1">
      <alignment horizontal="center" vertical="center"/>
    </xf>
    <xf numFmtId="3" fontId="0" fillId="9" borderId="16" xfId="0" applyNumberFormat="1" applyFill="1" applyBorder="1" applyAlignment="1">
      <alignment horizontal="center" vertical="center" wrapText="1"/>
    </xf>
    <xf numFmtId="3" fontId="0" fillId="10" borderId="41" xfId="20" applyNumberFormat="1" applyFill="1" applyBorder="1" applyAlignment="1">
      <alignment horizontal="center" vertical="center"/>
      <protection/>
    </xf>
    <xf numFmtId="0" fontId="4" fillId="10" borderId="22" xfId="20" applyFont="1" applyFill="1" applyBorder="1" applyAlignment="1">
      <alignment horizontal="center" vertical="center" wrapText="1"/>
      <protection/>
    </xf>
    <xf numFmtId="0" fontId="4" fillId="10" borderId="1" xfId="20" applyFont="1" applyFill="1" applyBorder="1" applyAlignment="1">
      <alignment horizontal="center" vertical="center" wrapText="1"/>
      <protection/>
    </xf>
    <xf numFmtId="0" fontId="4" fillId="10" borderId="51" xfId="20" applyFont="1" applyFill="1" applyBorder="1" applyAlignment="1">
      <alignment horizontal="center" vertical="center" wrapText="1"/>
      <protection/>
    </xf>
    <xf numFmtId="0" fontId="4" fillId="6" borderId="52" xfId="20" applyFont="1" applyFill="1" applyBorder="1" applyAlignment="1">
      <alignment horizontal="center" vertical="center" wrapText="1"/>
      <protection/>
    </xf>
    <xf numFmtId="0" fontId="4" fillId="6" borderId="50" xfId="20" applyFont="1" applyFill="1" applyBorder="1" applyAlignment="1">
      <alignment horizontal="center" vertical="center" wrapText="1"/>
      <protection/>
    </xf>
    <xf numFmtId="0" fontId="0" fillId="6" borderId="24" xfId="0" applyFill="1" applyBorder="1" applyAlignment="1">
      <alignment horizontal="center" vertical="center" wrapText="1"/>
    </xf>
    <xf numFmtId="3" fontId="0" fillId="0" borderId="5" xfId="20" applyNumberFormat="1" applyFill="1" applyBorder="1" applyAlignment="1">
      <alignment horizontal="center" vertical="center" wrapText="1"/>
      <protection/>
    </xf>
    <xf numFmtId="3" fontId="13" fillId="10" borderId="1" xfId="0" applyNumberFormat="1" applyFont="1" applyFill="1" applyBorder="1" applyAlignment="1">
      <alignment horizontal="center" vertical="center"/>
    </xf>
    <xf numFmtId="3" fontId="13" fillId="10" borderId="41" xfId="0" applyNumberFormat="1" applyFont="1" applyFill="1" applyBorder="1" applyAlignment="1">
      <alignment horizontal="center" vertical="center"/>
    </xf>
    <xf numFmtId="3" fontId="13" fillId="10" borderId="22" xfId="0" applyNumberFormat="1" applyFont="1" applyFill="1" applyBorder="1" applyAlignment="1">
      <alignment horizontal="center" vertical="center"/>
    </xf>
    <xf numFmtId="4" fontId="13" fillId="0" borderId="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 vertical="center" wrapText="1"/>
      <protection/>
    </xf>
    <xf numFmtId="4" fontId="0" fillId="0" borderId="0" xfId="20" applyNumberFormat="1" applyFill="1" applyBorder="1" applyAlignment="1">
      <alignment horizontal="center" vertical="center"/>
      <protection/>
    </xf>
    <xf numFmtId="3" fontId="13" fillId="0" borderId="0" xfId="20" applyNumberFormat="1" applyFont="1" applyFill="1" applyBorder="1" applyAlignment="1">
      <alignment horizontal="center" vertical="center"/>
      <protection/>
    </xf>
    <xf numFmtId="0" fontId="7" fillId="10" borderId="47" xfId="0" applyFont="1" applyFill="1" applyBorder="1" applyAlignment="1">
      <alignment horizontal="center" vertical="center" wrapText="1"/>
    </xf>
    <xf numFmtId="3" fontId="0" fillId="10" borderId="22" xfId="20" applyNumberFormat="1" applyFill="1" applyBorder="1" applyAlignment="1">
      <alignment horizontal="center" vertical="center"/>
      <protection/>
    </xf>
    <xf numFmtId="3" fontId="16" fillId="6" borderId="47" xfId="0" applyNumberFormat="1" applyFont="1" applyFill="1" applyBorder="1" applyAlignment="1">
      <alignment horizontal="center" vertical="center"/>
    </xf>
    <xf numFmtId="3" fontId="16" fillId="6" borderId="47" xfId="0" applyNumberFormat="1" applyFont="1" applyFill="1" applyBorder="1" applyAlignment="1">
      <alignment horizontal="center" vertical="center" wrapText="1"/>
    </xf>
    <xf numFmtId="3" fontId="0" fillId="0" borderId="0" xfId="20" applyNumberForma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 textRotation="180" wrapText="1"/>
      <protection/>
    </xf>
    <xf numFmtId="0" fontId="0" fillId="0" borderId="0" xfId="20" applyFill="1" applyBorder="1" applyAlignment="1">
      <alignment/>
      <protection/>
    </xf>
    <xf numFmtId="0" fontId="7" fillId="0" borderId="0" xfId="20" applyFont="1" applyFill="1" applyBorder="1" applyAlignment="1">
      <alignment vertical="center" wrapText="1"/>
      <protection/>
    </xf>
    <xf numFmtId="0" fontId="7" fillId="10" borderId="46" xfId="0" applyFont="1" applyFill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/>
    </xf>
    <xf numFmtId="0" fontId="5" fillId="14" borderId="18" xfId="20" applyFont="1" applyFill="1" applyBorder="1" applyAlignment="1">
      <alignment horizontal="center" vertical="center" wrapText="1"/>
      <protection/>
    </xf>
    <xf numFmtId="0" fontId="6" fillId="5" borderId="16" xfId="20" applyFont="1" applyFill="1" applyBorder="1" applyAlignment="1">
      <alignment horizontal="center" vertical="center" wrapText="1"/>
      <protection/>
    </xf>
    <xf numFmtId="0" fontId="0" fillId="9" borderId="16" xfId="20" applyFill="1" applyBorder="1" applyAlignment="1">
      <alignment horizontal="center" vertical="center" wrapText="1"/>
      <protection/>
    </xf>
    <xf numFmtId="0" fontId="0" fillId="9" borderId="17" xfId="20" applyFill="1" applyBorder="1" applyAlignment="1">
      <alignment horizontal="center" vertical="center" wrapText="1"/>
      <protection/>
    </xf>
    <xf numFmtId="0" fontId="7" fillId="10" borderId="53" xfId="0" applyFont="1" applyFill="1" applyBorder="1" applyAlignment="1">
      <alignment horizontal="center" vertical="center" wrapText="1"/>
    </xf>
    <xf numFmtId="0" fontId="7" fillId="10" borderId="54" xfId="0" applyFont="1" applyFill="1" applyBorder="1" applyAlignment="1">
      <alignment horizontal="center" vertical="center" wrapText="1"/>
    </xf>
    <xf numFmtId="0" fontId="8" fillId="13" borderId="44" xfId="0" applyFont="1" applyFill="1" applyBorder="1" applyAlignment="1">
      <alignment horizontal="center" vertical="center" wrapText="1"/>
    </xf>
    <xf numFmtId="3" fontId="16" fillId="6" borderId="53" xfId="0" applyNumberFormat="1" applyFont="1" applyFill="1" applyBorder="1" applyAlignment="1">
      <alignment horizontal="center" vertical="center"/>
    </xf>
    <xf numFmtId="3" fontId="16" fillId="6" borderId="54" xfId="0" applyNumberFormat="1" applyFont="1" applyFill="1" applyBorder="1" applyAlignment="1">
      <alignment horizontal="center" vertical="center"/>
    </xf>
    <xf numFmtId="0" fontId="16" fillId="10" borderId="46" xfId="20" applyFont="1" applyFill="1" applyBorder="1" applyAlignment="1">
      <alignment horizontal="center" vertical="center" wrapText="1"/>
      <protection/>
    </xf>
    <xf numFmtId="0" fontId="16" fillId="10" borderId="47" xfId="20" applyFont="1" applyFill="1" applyBorder="1" applyAlignment="1">
      <alignment horizontal="center" vertical="center" wrapText="1"/>
      <protection/>
    </xf>
    <xf numFmtId="0" fontId="16" fillId="10" borderId="38" xfId="20" applyFont="1" applyFill="1" applyBorder="1" applyAlignment="1">
      <alignment horizontal="center" vertical="center" wrapText="1"/>
      <protection/>
    </xf>
    <xf numFmtId="0" fontId="17" fillId="0" borderId="21" xfId="20" applyFont="1" applyBorder="1">
      <alignment/>
      <protection/>
    </xf>
    <xf numFmtId="3" fontId="17" fillId="0" borderId="55" xfId="0" applyNumberFormat="1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3" fontId="17" fillId="0" borderId="57" xfId="20" applyNumberFormat="1" applyFont="1" applyBorder="1" applyAlignment="1">
      <alignment horizontal="center" vertical="center"/>
      <protection/>
    </xf>
    <xf numFmtId="0" fontId="0" fillId="6" borderId="58" xfId="20" applyFill="1" applyBorder="1" applyAlignment="1">
      <alignment horizontal="center" vertical="center" wrapText="1"/>
      <protection/>
    </xf>
    <xf numFmtId="0" fontId="0" fillId="6" borderId="29" xfId="0" applyFill="1" applyBorder="1" applyAlignment="1">
      <alignment horizontal="center" vertical="center" wrapText="1"/>
    </xf>
    <xf numFmtId="3" fontId="0" fillId="9" borderId="29" xfId="0" applyNumberForma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165" fontId="4" fillId="0" borderId="49" xfId="0" applyNumberFormat="1" applyFont="1" applyBorder="1" applyAlignment="1">
      <alignment horizontal="center" vertical="center"/>
    </xf>
    <xf numFmtId="0" fontId="4" fillId="6" borderId="21" xfId="20" applyFont="1" applyFill="1" applyBorder="1" applyAlignment="1">
      <alignment horizontal="center" vertical="center" wrapText="1"/>
      <protection/>
    </xf>
    <xf numFmtId="0" fontId="0" fillId="6" borderId="60" xfId="20" applyFill="1" applyBorder="1" applyAlignment="1">
      <alignment horizontal="center" vertical="center" wrapText="1"/>
      <protection/>
    </xf>
    <xf numFmtId="0" fontId="0" fillId="6" borderId="61" xfId="20" applyFill="1" applyBorder="1" applyAlignment="1">
      <alignment horizontal="center" vertical="center" wrapText="1"/>
      <protection/>
    </xf>
    <xf numFmtId="3" fontId="0" fillId="10" borderId="62" xfId="20" applyNumberFormat="1" applyFill="1" applyBorder="1" applyAlignment="1">
      <alignment horizontal="center" vertical="center" wrapText="1"/>
      <protection/>
    </xf>
    <xf numFmtId="3" fontId="0" fillId="0" borderId="63" xfId="20" applyNumberFormat="1" applyBorder="1" applyAlignment="1">
      <alignment horizontal="center" vertical="center"/>
      <protection/>
    </xf>
    <xf numFmtId="3" fontId="16" fillId="6" borderId="56" xfId="0" applyNumberFormat="1" applyFont="1" applyFill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3" fontId="17" fillId="10" borderId="26" xfId="20" applyNumberFormat="1" applyFont="1" applyFill="1" applyBorder="1" applyAlignment="1">
      <alignment horizontal="center" vertical="center"/>
      <protection/>
    </xf>
    <xf numFmtId="0" fontId="4" fillId="6" borderId="49" xfId="20" applyFont="1" applyFill="1" applyBorder="1" applyAlignment="1">
      <alignment horizontal="center" vertical="center" wrapText="1"/>
      <protection/>
    </xf>
    <xf numFmtId="0" fontId="0" fillId="6" borderId="52" xfId="20" applyFill="1" applyBorder="1" applyAlignment="1">
      <alignment horizontal="center" vertical="center" wrapText="1"/>
      <protection/>
    </xf>
    <xf numFmtId="0" fontId="0" fillId="6" borderId="64" xfId="20" applyFill="1" applyBorder="1" applyAlignment="1">
      <alignment horizontal="center" vertical="center" wrapText="1"/>
      <protection/>
    </xf>
    <xf numFmtId="3" fontId="0" fillId="10" borderId="42" xfId="20" applyNumberFormat="1" applyFill="1" applyBorder="1" applyAlignment="1">
      <alignment horizontal="center" vertical="center" wrapText="1"/>
      <protection/>
    </xf>
    <xf numFmtId="3" fontId="0" fillId="10" borderId="7" xfId="20" applyNumberFormat="1" applyFill="1" applyBorder="1" applyAlignment="1">
      <alignment horizontal="center" vertical="center" wrapText="1"/>
      <protection/>
    </xf>
    <xf numFmtId="3" fontId="0" fillId="0" borderId="42" xfId="20" applyNumberFormat="1" applyBorder="1" applyAlignment="1">
      <alignment horizontal="center" vertical="center"/>
      <protection/>
    </xf>
    <xf numFmtId="3" fontId="16" fillId="6" borderId="55" xfId="0" applyNumberFormat="1" applyFont="1" applyFill="1" applyBorder="1" applyAlignment="1">
      <alignment horizontal="center" vertical="center"/>
    </xf>
    <xf numFmtId="0" fontId="4" fillId="6" borderId="60" xfId="20" applyFont="1" applyFill="1" applyBorder="1" applyAlignment="1">
      <alignment horizontal="center" vertical="center" wrapText="1"/>
      <protection/>
    </xf>
    <xf numFmtId="3" fontId="0" fillId="0" borderId="30" xfId="20" applyNumberFormat="1" applyBorder="1" applyAlignment="1">
      <alignment horizontal="center" vertical="center" wrapText="1"/>
      <protection/>
    </xf>
    <xf numFmtId="3" fontId="0" fillId="20" borderId="30" xfId="20" applyNumberFormat="1" applyFill="1" applyBorder="1" applyAlignment="1">
      <alignment horizontal="center" vertical="center" wrapText="1"/>
      <protection/>
    </xf>
    <xf numFmtId="3" fontId="0" fillId="10" borderId="30" xfId="20" applyNumberFormat="1" applyFill="1" applyBorder="1" applyAlignment="1">
      <alignment horizontal="center" vertical="center" wrapText="1"/>
      <protection/>
    </xf>
    <xf numFmtId="3" fontId="0" fillId="0" borderId="65" xfId="20" applyNumberFormat="1" applyBorder="1" applyAlignment="1">
      <alignment horizontal="center" vertical="center" wrapText="1"/>
      <protection/>
    </xf>
    <xf numFmtId="3" fontId="16" fillId="6" borderId="56" xfId="0" applyNumberFormat="1" applyFont="1" applyFill="1" applyBorder="1" applyAlignment="1">
      <alignment horizontal="center" vertical="center" wrapText="1"/>
    </xf>
    <xf numFmtId="165" fontId="4" fillId="17" borderId="46" xfId="0" applyNumberFormat="1" applyFont="1" applyFill="1" applyBorder="1" applyAlignment="1">
      <alignment horizontal="center" vertical="center"/>
    </xf>
    <xf numFmtId="165" fontId="9" fillId="10" borderId="26" xfId="0" applyNumberFormat="1" applyFont="1" applyFill="1" applyBorder="1" applyAlignment="1">
      <alignment horizontal="center" vertical="center"/>
    </xf>
    <xf numFmtId="3" fontId="0" fillId="0" borderId="29" xfId="20" applyNumberFormat="1" applyBorder="1" applyAlignment="1">
      <alignment horizontal="center" vertical="center" wrapText="1"/>
      <protection/>
    </xf>
    <xf numFmtId="3" fontId="0" fillId="10" borderId="29" xfId="20" applyNumberFormat="1" applyFill="1" applyBorder="1" applyAlignment="1">
      <alignment horizontal="center" vertical="center" wrapText="1"/>
      <protection/>
    </xf>
    <xf numFmtId="3" fontId="0" fillId="0" borderId="59" xfId="20" applyNumberFormat="1" applyBorder="1" applyAlignment="1">
      <alignment horizontal="center" vertical="center" wrapText="1"/>
      <protection/>
    </xf>
    <xf numFmtId="3" fontId="0" fillId="0" borderId="66" xfId="20" applyNumberFormat="1" applyBorder="1" applyAlignment="1">
      <alignment horizontal="center" vertical="center"/>
      <protection/>
    </xf>
    <xf numFmtId="3" fontId="16" fillId="6" borderId="55" xfId="0" applyNumberFormat="1" applyFont="1" applyFill="1" applyBorder="1" applyAlignment="1">
      <alignment horizontal="center" vertical="center" wrapText="1"/>
    </xf>
    <xf numFmtId="165" fontId="4" fillId="17" borderId="26" xfId="0" applyNumberFormat="1" applyFont="1" applyFill="1" applyBorder="1" applyAlignment="1">
      <alignment horizontal="center" vertical="center"/>
    </xf>
    <xf numFmtId="0" fontId="4" fillId="10" borderId="49" xfId="20" applyFont="1" applyFill="1" applyBorder="1" applyAlignment="1">
      <alignment horizontal="center" vertical="center" textRotation="90"/>
      <protection/>
    </xf>
    <xf numFmtId="0" fontId="4" fillId="10" borderId="21" xfId="20" applyFont="1" applyFill="1" applyBorder="1" applyAlignment="1">
      <alignment horizontal="center" vertical="center" textRotation="90"/>
      <protection/>
    </xf>
    <xf numFmtId="0" fontId="4" fillId="10" borderId="55" xfId="20" applyFont="1" applyFill="1" applyBorder="1" applyAlignment="1">
      <alignment horizontal="center" vertical="center" textRotation="90"/>
      <protection/>
    </xf>
    <xf numFmtId="0" fontId="4" fillId="10" borderId="56" xfId="20" applyFont="1" applyFill="1" applyBorder="1" applyAlignment="1">
      <alignment vertical="center" textRotation="90"/>
      <protection/>
    </xf>
    <xf numFmtId="0" fontId="4" fillId="10" borderId="50" xfId="20" applyFont="1" applyFill="1" applyBorder="1" applyAlignment="1">
      <alignment horizontal="center" vertical="center" textRotation="90"/>
      <protection/>
    </xf>
    <xf numFmtId="4" fontId="4" fillId="18" borderId="46" xfId="0" applyNumberFormat="1" applyFont="1" applyFill="1" applyBorder="1" applyAlignment="1">
      <alignment horizontal="center" vertical="center"/>
    </xf>
    <xf numFmtId="4" fontId="4" fillId="18" borderId="47" xfId="0" applyNumberFormat="1" applyFont="1" applyFill="1" applyBorder="1" applyAlignment="1">
      <alignment horizontal="center" vertical="center"/>
    </xf>
    <xf numFmtId="4" fontId="4" fillId="18" borderId="55" xfId="0" applyNumberFormat="1" applyFont="1" applyFill="1" applyBorder="1" applyAlignment="1">
      <alignment horizontal="center" vertical="center"/>
    </xf>
    <xf numFmtId="4" fontId="4" fillId="18" borderId="56" xfId="0" applyNumberFormat="1" applyFont="1" applyFill="1" applyBorder="1" applyAlignment="1">
      <alignment horizontal="center" vertical="center"/>
    </xf>
    <xf numFmtId="4" fontId="0" fillId="18" borderId="15" xfId="0" applyNumberFormat="1" applyFill="1" applyBorder="1" applyAlignment="1">
      <alignment horizontal="center" vertical="center"/>
    </xf>
    <xf numFmtId="3" fontId="0" fillId="7" borderId="26" xfId="0" applyNumberFormat="1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3" fontId="4" fillId="12" borderId="5" xfId="0" applyNumberFormat="1" applyFont="1" applyFill="1" applyBorder="1" applyAlignment="1">
      <alignment horizontal="center" vertical="center" wrapText="1"/>
    </xf>
    <xf numFmtId="3" fontId="4" fillId="0" borderId="5" xfId="20" applyNumberFormat="1" applyFont="1" applyFill="1" applyBorder="1" applyAlignment="1">
      <alignment horizontal="center" vertical="center" wrapText="1"/>
      <protection/>
    </xf>
    <xf numFmtId="3" fontId="4" fillId="21" borderId="5" xfId="20" applyNumberFormat="1" applyFont="1" applyFill="1" applyBorder="1" applyAlignment="1">
      <alignment horizontal="center" vertical="center" wrapText="1"/>
      <protection/>
    </xf>
    <xf numFmtId="3" fontId="4" fillId="21" borderId="10" xfId="20" applyNumberFormat="1" applyFont="1" applyFill="1" applyBorder="1" applyAlignment="1">
      <alignment horizontal="center" vertical="center" wrapText="1"/>
      <protection/>
    </xf>
    <xf numFmtId="3" fontId="4" fillId="21" borderId="8" xfId="20" applyNumberFormat="1" applyFont="1" applyFill="1" applyBorder="1" applyAlignment="1">
      <alignment horizontal="center" vertical="center" wrapText="1"/>
      <protection/>
    </xf>
    <xf numFmtId="3" fontId="4" fillId="0" borderId="6" xfId="20" applyNumberFormat="1" applyFont="1" applyFill="1" applyBorder="1" applyAlignment="1">
      <alignment horizontal="center" vertical="center" wrapText="1"/>
      <protection/>
    </xf>
    <xf numFmtId="3" fontId="4" fillId="21" borderId="6" xfId="20" applyNumberFormat="1" applyFont="1" applyFill="1" applyBorder="1" applyAlignment="1">
      <alignment horizontal="center" vertical="center" wrapText="1"/>
      <protection/>
    </xf>
    <xf numFmtId="3" fontId="13" fillId="11" borderId="22" xfId="20" applyNumberFormat="1" applyFont="1" applyFill="1" applyBorder="1" applyAlignment="1">
      <alignment horizontal="center" vertical="center"/>
      <protection/>
    </xf>
    <xf numFmtId="3" fontId="13" fillId="11" borderId="1" xfId="20" applyNumberFormat="1" applyFont="1" applyFill="1" applyBorder="1" applyAlignment="1">
      <alignment horizontal="center" vertical="center"/>
      <protection/>
    </xf>
    <xf numFmtId="3" fontId="13" fillId="11" borderId="22" xfId="20" applyNumberFormat="1" applyFont="1" applyFill="1" applyBorder="1" applyAlignment="1">
      <alignment horizontal="center" vertical="center"/>
      <protection/>
    </xf>
    <xf numFmtId="3" fontId="13" fillId="11" borderId="1" xfId="20" applyNumberFormat="1" applyFont="1" applyFill="1" applyBorder="1" applyAlignment="1">
      <alignment horizontal="center" vertical="center"/>
      <protection/>
    </xf>
    <xf numFmtId="3" fontId="13" fillId="11" borderId="41" xfId="20" applyNumberFormat="1" applyFont="1" applyFill="1" applyBorder="1" applyAlignment="1">
      <alignment horizontal="center" vertical="center"/>
      <protection/>
    </xf>
    <xf numFmtId="3" fontId="4" fillId="0" borderId="57" xfId="20" applyNumberFormat="1" applyFont="1" applyBorder="1" applyAlignment="1">
      <alignment horizontal="center" vertical="center"/>
      <protection/>
    </xf>
    <xf numFmtId="3" fontId="4" fillId="0" borderId="49" xfId="20" applyNumberFormat="1" applyFont="1" applyBorder="1" applyAlignment="1">
      <alignment horizontal="center" vertical="center"/>
      <protection/>
    </xf>
    <xf numFmtId="3" fontId="4" fillId="0" borderId="50" xfId="20" applyNumberFormat="1" applyFont="1" applyBorder="1" applyAlignment="1">
      <alignment horizontal="center" vertical="center"/>
      <protection/>
    </xf>
    <xf numFmtId="3" fontId="0" fillId="0" borderId="67" xfId="20" applyNumberFormat="1" applyBorder="1" applyAlignment="1">
      <alignment horizontal="center" vertical="center"/>
      <protection/>
    </xf>
    <xf numFmtId="3" fontId="13" fillId="0" borderId="42" xfId="20" applyNumberFormat="1" applyFont="1" applyFill="1" applyBorder="1" applyAlignment="1">
      <alignment horizontal="center" vertical="center"/>
      <protection/>
    </xf>
    <xf numFmtId="165" fontId="1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11" borderId="12" xfId="20" applyFont="1" applyFill="1" applyBorder="1" applyAlignment="1">
      <alignment horizontal="center" vertical="center" wrapText="1"/>
      <protection/>
    </xf>
    <xf numFmtId="0" fontId="7" fillId="11" borderId="13" xfId="20" applyFont="1" applyFill="1" applyBorder="1" applyAlignment="1">
      <alignment horizontal="center" vertical="center" wrapText="1"/>
      <protection/>
    </xf>
    <xf numFmtId="0" fontId="8" fillId="13" borderId="14" xfId="20" applyFont="1" applyFill="1" applyBorder="1" applyAlignment="1">
      <alignment horizontal="center" vertical="center" wrapText="1"/>
      <protection/>
    </xf>
    <xf numFmtId="0" fontId="4" fillId="0" borderId="21" xfId="20" applyFont="1" applyBorder="1">
      <alignment/>
      <protection/>
    </xf>
    <xf numFmtId="0" fontId="0" fillId="0" borderId="35" xfId="20" applyBorder="1">
      <alignment/>
      <protection/>
    </xf>
    <xf numFmtId="3" fontId="4" fillId="0" borderId="46" xfId="20" applyNumberFormat="1" applyFont="1" applyBorder="1" applyAlignment="1">
      <alignment horizontal="center" vertical="center"/>
      <protection/>
    </xf>
    <xf numFmtId="3" fontId="4" fillId="0" borderId="47" xfId="20" applyNumberFormat="1" applyFont="1" applyBorder="1" applyAlignment="1">
      <alignment horizontal="center" vertical="center"/>
      <protection/>
    </xf>
    <xf numFmtId="3" fontId="4" fillId="0" borderId="26" xfId="20" applyNumberFormat="1" applyFont="1" applyBorder="1" applyAlignment="1">
      <alignment horizontal="center" vertical="center"/>
      <protection/>
    </xf>
    <xf numFmtId="3" fontId="4" fillId="0" borderId="38" xfId="20" applyNumberFormat="1" applyFont="1" applyBorder="1" applyAlignment="1">
      <alignment horizontal="center" vertical="center"/>
      <protection/>
    </xf>
    <xf numFmtId="0" fontId="16" fillId="0" borderId="0" xfId="20" applyFont="1">
      <alignment/>
      <protection/>
    </xf>
    <xf numFmtId="0" fontId="16" fillId="11" borderId="68" xfId="20" applyFont="1" applyFill="1" applyBorder="1" applyAlignment="1">
      <alignment horizontal="center" vertical="center" wrapText="1"/>
      <protection/>
    </xf>
    <xf numFmtId="0" fontId="16" fillId="11" borderId="48" xfId="20" applyFont="1" applyFill="1" applyBorder="1" applyAlignment="1">
      <alignment horizontal="center" vertical="center" wrapText="1"/>
      <protection/>
    </xf>
    <xf numFmtId="0" fontId="16" fillId="13" borderId="69" xfId="20" applyFont="1" applyFill="1" applyBorder="1" applyAlignment="1">
      <alignment horizontal="center" vertical="center" wrapText="1"/>
      <protection/>
    </xf>
    <xf numFmtId="0" fontId="16" fillId="0" borderId="21" xfId="20" applyFont="1" applyBorder="1">
      <alignment/>
      <protection/>
    </xf>
    <xf numFmtId="3" fontId="16" fillId="0" borderId="7" xfId="20" applyNumberFormat="1" applyFont="1" applyFill="1" applyBorder="1" applyAlignment="1">
      <alignment horizontal="center" vertical="center"/>
      <protection/>
    </xf>
    <xf numFmtId="3" fontId="19" fillId="0" borderId="0" xfId="20" applyNumberFormat="1" applyFont="1" applyFill="1" applyBorder="1" applyAlignment="1">
      <alignment horizontal="center" vertical="center"/>
      <protection/>
    </xf>
    <xf numFmtId="0" fontId="16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10" fontId="16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 wrapText="1"/>
      <protection/>
    </xf>
    <xf numFmtId="0" fontId="16" fillId="0" borderId="0" xfId="20" applyFont="1" applyFill="1" applyBorder="1" applyAlignment="1">
      <alignment horizontal="center" vertical="center" wrapText="1"/>
      <protection/>
    </xf>
    <xf numFmtId="0" fontId="16" fillId="0" borderId="0" xfId="20" applyFont="1" applyFill="1" applyBorder="1">
      <alignment/>
      <protection/>
    </xf>
    <xf numFmtId="9" fontId="16" fillId="0" borderId="0" xfId="20" applyNumberFormat="1" applyFont="1" applyFill="1" applyBorder="1" applyAlignment="1">
      <alignment horizontal="center" vertical="center"/>
      <protection/>
    </xf>
    <xf numFmtId="10" fontId="16" fillId="0" borderId="0" xfId="20" applyNumberFormat="1" applyFont="1" applyFill="1" applyBorder="1" applyAlignment="1">
      <alignment horizontal="center" vertical="center"/>
      <protection/>
    </xf>
    <xf numFmtId="10" fontId="19" fillId="0" borderId="0" xfId="20" applyNumberFormat="1" applyFont="1" applyFill="1" applyBorder="1" applyAlignment="1">
      <alignment horizontal="center" vertical="center"/>
      <protection/>
    </xf>
    <xf numFmtId="3" fontId="16" fillId="0" borderId="46" xfId="20" applyNumberFormat="1" applyFont="1" applyBorder="1" applyAlignment="1">
      <alignment horizontal="center" vertical="center"/>
      <protection/>
    </xf>
    <xf numFmtId="3" fontId="16" fillId="0" borderId="47" xfId="20" applyNumberFormat="1" applyFont="1" applyBorder="1" applyAlignment="1">
      <alignment horizontal="center" vertical="center"/>
      <protection/>
    </xf>
    <xf numFmtId="3" fontId="16" fillId="0" borderId="38" xfId="20" applyNumberFormat="1" applyFont="1" applyBorder="1" applyAlignment="1">
      <alignment horizontal="center" vertical="center"/>
      <protection/>
    </xf>
    <xf numFmtId="3" fontId="16" fillId="0" borderId="26" xfId="20" applyNumberFormat="1" applyFont="1" applyBorder="1" applyAlignment="1">
      <alignment horizontal="center" vertical="center"/>
      <protection/>
    </xf>
    <xf numFmtId="3" fontId="16" fillId="11" borderId="26" xfId="20" applyNumberFormat="1" applyFont="1" applyFill="1" applyBorder="1" applyAlignment="1">
      <alignment horizontal="center" vertical="center"/>
      <protection/>
    </xf>
    <xf numFmtId="3" fontId="16" fillId="6" borderId="38" xfId="0" applyNumberFormat="1" applyFont="1" applyFill="1" applyBorder="1" applyAlignment="1">
      <alignment horizontal="center" vertical="center" wrapText="1"/>
    </xf>
    <xf numFmtId="4" fontId="4" fillId="0" borderId="70" xfId="20" applyNumberFormat="1" applyFont="1" applyFill="1" applyBorder="1" applyAlignment="1">
      <alignment horizontal="center" vertical="center"/>
      <protection/>
    </xf>
    <xf numFmtId="165" fontId="0" fillId="0" borderId="12" xfId="20" applyNumberFormat="1" applyBorder="1" applyAlignment="1">
      <alignment horizontal="center" vertical="center"/>
      <protection/>
    </xf>
    <xf numFmtId="165" fontId="0" fillId="0" borderId="13" xfId="20" applyNumberFormat="1" applyBorder="1" applyAlignment="1">
      <alignment horizontal="center" vertical="center"/>
      <protection/>
    </xf>
    <xf numFmtId="165" fontId="0" fillId="0" borderId="14" xfId="20" applyNumberFormat="1" applyBorder="1" applyAlignment="1">
      <alignment horizontal="center" vertical="center"/>
      <protection/>
    </xf>
    <xf numFmtId="165" fontId="0" fillId="0" borderId="15" xfId="20" applyNumberFormat="1" applyBorder="1" applyAlignment="1">
      <alignment horizontal="center" vertical="center"/>
      <protection/>
    </xf>
    <xf numFmtId="165" fontId="4" fillId="11" borderId="15" xfId="20" applyNumberFormat="1" applyFont="1" applyFill="1" applyBorder="1" applyAlignment="1">
      <alignment horizontal="center" vertical="center"/>
      <protection/>
    </xf>
    <xf numFmtId="165" fontId="0" fillId="0" borderId="64" xfId="20" applyNumberFormat="1" applyBorder="1" applyAlignment="1">
      <alignment horizontal="center" vertical="center"/>
      <protection/>
    </xf>
    <xf numFmtId="165" fontId="4" fillId="11" borderId="26" xfId="20" applyNumberFormat="1" applyFont="1" applyFill="1" applyBorder="1" applyAlignment="1">
      <alignment horizontal="center" vertical="center"/>
      <protection/>
    </xf>
    <xf numFmtId="165" fontId="3" fillId="11" borderId="26" xfId="20" applyNumberFormat="1" applyFont="1" applyFill="1" applyBorder="1" applyAlignment="1">
      <alignment horizontal="center" vertical="center"/>
      <protection/>
    </xf>
    <xf numFmtId="0" fontId="0" fillId="6" borderId="64" xfId="0" applyFill="1" applyBorder="1" applyAlignment="1">
      <alignment horizontal="center" vertical="center" wrapText="1"/>
    </xf>
    <xf numFmtId="3" fontId="4" fillId="12" borderId="29" xfId="20" applyNumberFormat="1" applyFont="1" applyFill="1" applyBorder="1" applyAlignment="1">
      <alignment horizontal="center" vertical="center" wrapText="1"/>
      <protection/>
    </xf>
    <xf numFmtId="3" fontId="4" fillId="0" borderId="29" xfId="20" applyNumberFormat="1" applyFont="1" applyBorder="1" applyAlignment="1">
      <alignment horizontal="center" vertical="center" wrapText="1"/>
      <protection/>
    </xf>
    <xf numFmtId="3" fontId="4" fillId="0" borderId="29" xfId="20" applyNumberFormat="1" applyFont="1" applyBorder="1" applyAlignment="1">
      <alignment horizontal="center" vertical="center" wrapText="1"/>
      <protection/>
    </xf>
    <xf numFmtId="3" fontId="4" fillId="9" borderId="29" xfId="20" applyNumberFormat="1" applyFont="1" applyFill="1" applyBorder="1" applyAlignment="1">
      <alignment horizontal="center" vertical="center" wrapText="1"/>
      <protection/>
    </xf>
    <xf numFmtId="3" fontId="4" fillId="21" borderId="29" xfId="20" applyNumberFormat="1" applyFont="1" applyFill="1" applyBorder="1" applyAlignment="1">
      <alignment horizontal="center" vertical="center" wrapText="1"/>
      <protection/>
    </xf>
    <xf numFmtId="3" fontId="4" fillId="0" borderId="64" xfId="20" applyNumberFormat="1" applyFont="1" applyBorder="1" applyAlignment="1">
      <alignment horizontal="center" vertical="center" wrapText="1"/>
      <protection/>
    </xf>
    <xf numFmtId="3" fontId="4" fillId="0" borderId="55" xfId="20" applyNumberFormat="1" applyFont="1" applyBorder="1" applyAlignment="1">
      <alignment horizontal="center" vertical="center"/>
      <protection/>
    </xf>
    <xf numFmtId="3" fontId="16" fillId="0" borderId="55" xfId="20" applyNumberFormat="1" applyFont="1" applyBorder="1" applyAlignment="1">
      <alignment horizontal="center" vertical="center"/>
      <protection/>
    </xf>
    <xf numFmtId="0" fontId="0" fillId="6" borderId="61" xfId="0" applyFill="1" applyBorder="1" applyAlignment="1">
      <alignment horizontal="center" vertical="center" wrapText="1"/>
    </xf>
    <xf numFmtId="3" fontId="4" fillId="12" borderId="30" xfId="0" applyNumberFormat="1" applyFont="1" applyFill="1" applyBorder="1" applyAlignment="1">
      <alignment horizontal="center" vertical="center" wrapText="1"/>
    </xf>
    <xf numFmtId="3" fontId="4" fillId="0" borderId="30" xfId="20" applyNumberFormat="1" applyFont="1" applyBorder="1" applyAlignment="1">
      <alignment horizontal="center" vertical="center" wrapText="1"/>
      <protection/>
    </xf>
    <xf numFmtId="3" fontId="4" fillId="12" borderId="30" xfId="20" applyNumberFormat="1" applyFont="1" applyFill="1" applyBorder="1" applyAlignment="1">
      <alignment horizontal="center" vertical="center" wrapText="1"/>
      <protection/>
    </xf>
    <xf numFmtId="3" fontId="4" fillId="0" borderId="61" xfId="20" applyNumberFormat="1" applyFont="1" applyBorder="1" applyAlignment="1">
      <alignment horizontal="center" vertical="center" wrapText="1"/>
      <protection/>
    </xf>
    <xf numFmtId="3" fontId="4" fillId="0" borderId="56" xfId="20" applyNumberFormat="1" applyFont="1" applyBorder="1" applyAlignment="1">
      <alignment horizontal="center" vertical="center"/>
      <protection/>
    </xf>
    <xf numFmtId="3" fontId="0" fillId="0" borderId="62" xfId="20" applyNumberFormat="1" applyBorder="1" applyAlignment="1">
      <alignment horizontal="center" vertical="center"/>
      <protection/>
    </xf>
    <xf numFmtId="3" fontId="16" fillId="0" borderId="56" xfId="20" applyNumberFormat="1" applyFont="1" applyBorder="1" applyAlignment="1">
      <alignment horizontal="center" vertical="center"/>
      <protection/>
    </xf>
    <xf numFmtId="165" fontId="0" fillId="0" borderId="61" xfId="20" applyNumberFormat="1" applyBorder="1" applyAlignment="1">
      <alignment horizontal="center" vertical="center"/>
      <protection/>
    </xf>
    <xf numFmtId="3" fontId="4" fillId="12" borderId="10" xfId="0" applyNumberFormat="1" applyFont="1" applyFill="1" applyBorder="1" applyAlignment="1">
      <alignment horizontal="center" vertical="center" wrapText="1"/>
    </xf>
    <xf numFmtId="0" fontId="0" fillId="6" borderId="71" xfId="20" applyFill="1" applyBorder="1" applyAlignment="1">
      <alignment horizontal="center" vertical="center" wrapText="1"/>
      <protection/>
    </xf>
    <xf numFmtId="3" fontId="4" fillId="12" borderId="29" xfId="0" applyNumberFormat="1" applyFont="1" applyFill="1" applyBorder="1" applyAlignment="1">
      <alignment horizontal="center" vertical="center" wrapText="1"/>
    </xf>
    <xf numFmtId="3" fontId="4" fillId="12" borderId="30" xfId="20" applyNumberFormat="1" applyFont="1" applyFill="1" applyBorder="1" applyAlignment="1">
      <alignment horizontal="center" vertical="center" wrapText="1"/>
      <protection/>
    </xf>
    <xf numFmtId="3" fontId="4" fillId="0" borderId="30" xfId="20" applyNumberFormat="1" applyFont="1" applyBorder="1" applyAlignment="1">
      <alignment horizontal="center" vertical="center" wrapText="1"/>
      <protection/>
    </xf>
    <xf numFmtId="3" fontId="4" fillId="9" borderId="30" xfId="20" applyNumberFormat="1" applyFont="1" applyFill="1" applyBorder="1" applyAlignment="1">
      <alignment horizontal="center" vertical="center" wrapText="1"/>
      <protection/>
    </xf>
    <xf numFmtId="4" fontId="0" fillId="18" borderId="69" xfId="20" applyNumberFormat="1" applyFill="1" applyBorder="1" applyAlignment="1" applyProtection="1">
      <alignment horizontal="center" vertical="center"/>
      <protection locked="0"/>
    </xf>
    <xf numFmtId="4" fontId="4" fillId="22" borderId="51" xfId="20" applyNumberFormat="1" applyFont="1" applyFill="1" applyBorder="1" applyAlignment="1" applyProtection="1">
      <alignment horizontal="center" vertical="center"/>
      <protection locked="0"/>
    </xf>
    <xf numFmtId="4" fontId="0" fillId="18" borderId="72" xfId="20" applyNumberFormat="1" applyFill="1" applyBorder="1" applyAlignment="1" applyProtection="1">
      <alignment horizontal="center" vertical="center"/>
      <protection locked="0"/>
    </xf>
    <xf numFmtId="4" fontId="0" fillId="18" borderId="51" xfId="20" applyNumberFormat="1" applyFill="1" applyBorder="1" applyAlignment="1" applyProtection="1">
      <alignment horizontal="center" vertical="center"/>
      <protection locked="0"/>
    </xf>
    <xf numFmtId="4" fontId="0" fillId="18" borderId="73" xfId="20" applyNumberFormat="1" applyFill="1" applyBorder="1" applyAlignment="1" applyProtection="1">
      <alignment horizontal="center" vertical="center"/>
      <protection locked="0"/>
    </xf>
    <xf numFmtId="4" fontId="0" fillId="18" borderId="48" xfId="20" applyNumberFormat="1" applyFill="1" applyBorder="1" applyAlignment="1" applyProtection="1">
      <alignment horizontal="center" vertical="center"/>
      <protection locked="0"/>
    </xf>
    <xf numFmtId="4" fontId="0" fillId="18" borderId="68" xfId="20" applyNumberFormat="1" applyFill="1" applyBorder="1" applyAlignment="1" applyProtection="1">
      <alignment horizontal="center" vertical="center"/>
      <protection locked="0"/>
    </xf>
    <xf numFmtId="0" fontId="0" fillId="23" borderId="0" xfId="20" applyFill="1" applyBorder="1" applyProtection="1">
      <alignment/>
      <protection locked="0"/>
    </xf>
    <xf numFmtId="0" fontId="7" fillId="19" borderId="33" xfId="0" applyFont="1" applyFill="1" applyBorder="1" applyAlignment="1" applyProtection="1">
      <alignment horizontal="center" vertical="center" wrapText="1"/>
      <protection locked="0"/>
    </xf>
    <xf numFmtId="0" fontId="7" fillId="19" borderId="5" xfId="20" applyFont="1" applyFill="1" applyBorder="1" applyAlignment="1" applyProtection="1">
      <alignment horizontal="center" vertical="center" wrapText="1"/>
      <protection locked="0"/>
    </xf>
    <xf numFmtId="0" fontId="7" fillId="19" borderId="6" xfId="20" applyFont="1" applyFill="1" applyBorder="1" applyAlignment="1" applyProtection="1">
      <alignment horizontal="center" vertical="center" wrapText="1"/>
      <protection locked="0"/>
    </xf>
    <xf numFmtId="174" fontId="38" fillId="18" borderId="49" xfId="86" applyFont="1" applyFill="1" applyBorder="1" applyAlignment="1">
      <alignment horizontal="center"/>
    </xf>
    <xf numFmtId="174" fontId="38" fillId="24" borderId="49" xfId="86" applyFont="1" applyFill="1" applyBorder="1" applyAlignment="1">
      <alignment horizontal="center"/>
    </xf>
    <xf numFmtId="0" fontId="12" fillId="0" borderId="0" xfId="20" applyFont="1">
      <alignment/>
      <protection/>
    </xf>
    <xf numFmtId="0" fontId="35" fillId="18" borderId="1" xfId="21" applyFont="1" applyFill="1" applyBorder="1" applyAlignment="1">
      <alignment horizontal="center" vertical="center" wrapText="1"/>
      <protection/>
    </xf>
    <xf numFmtId="0" fontId="35" fillId="18" borderId="22" xfId="21" applyFont="1" applyFill="1" applyBorder="1" applyAlignment="1">
      <alignment horizontal="center" vertical="center" wrapText="1"/>
      <protection/>
    </xf>
    <xf numFmtId="0" fontId="35" fillId="0" borderId="41" xfId="21" applyFont="1" applyFill="1" applyBorder="1" applyAlignment="1">
      <alignment horizontal="center" vertical="center" wrapText="1"/>
      <protection/>
    </xf>
    <xf numFmtId="0" fontId="35" fillId="0" borderId="1" xfId="21" applyFont="1" applyFill="1" applyBorder="1" applyAlignment="1">
      <alignment horizontal="center" vertical="center" wrapText="1"/>
      <protection/>
    </xf>
    <xf numFmtId="0" fontId="35" fillId="0" borderId="22" xfId="21" applyFont="1" applyFill="1" applyBorder="1" applyAlignment="1">
      <alignment horizontal="center" vertical="center" wrapText="1"/>
      <protection/>
    </xf>
    <xf numFmtId="0" fontId="36" fillId="0" borderId="0" xfId="20" applyFont="1">
      <alignment/>
      <protection/>
    </xf>
    <xf numFmtId="0" fontId="34" fillId="0" borderId="0" xfId="21" applyFont="1" applyFill="1">
      <alignment/>
      <protection/>
    </xf>
    <xf numFmtId="0" fontId="33" fillId="0" borderId="0" xfId="21" applyFont="1">
      <alignment/>
      <protection/>
    </xf>
    <xf numFmtId="0" fontId="35" fillId="18" borderId="41" xfId="21" applyFont="1" applyFill="1" applyBorder="1" applyAlignment="1">
      <alignment horizontal="center" vertical="center" wrapText="1"/>
      <protection/>
    </xf>
    <xf numFmtId="174" fontId="38" fillId="25" borderId="49" xfId="86" applyFont="1" applyFill="1" applyBorder="1" applyAlignment="1">
      <alignment horizontal="center"/>
    </xf>
    <xf numFmtId="0" fontId="8" fillId="19" borderId="33" xfId="0" applyFont="1" applyFill="1" applyBorder="1" applyAlignment="1">
      <alignment horizontal="center" vertical="center" wrapText="1"/>
    </xf>
    <xf numFmtId="174" fontId="37" fillId="18" borderId="26" xfId="86" applyFont="1" applyFill="1" applyBorder="1" applyAlignment="1">
      <alignment vertical="center"/>
    </xf>
    <xf numFmtId="174" fontId="37" fillId="0" borderId="26" xfId="86" applyFont="1" applyFill="1" applyBorder="1" applyAlignment="1">
      <alignment vertical="center"/>
    </xf>
    <xf numFmtId="174" fontId="38" fillId="16" borderId="49" xfId="86" applyFont="1" applyFill="1" applyBorder="1" applyAlignment="1">
      <alignment horizontal="center"/>
    </xf>
    <xf numFmtId="174" fontId="32" fillId="0" borderId="49" xfId="86" applyFont="1" applyFill="1" applyBorder="1" applyAlignment="1">
      <alignment vertical="center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7" xfId="21"/>
    <cellStyle name="Calc Currency (0)" xfId="22"/>
    <cellStyle name="Calc Currency (0) 2" xfId="23"/>
    <cellStyle name="Calc Currency (0) 3" xfId="24"/>
    <cellStyle name="Calc Currency (0) 4" xfId="25"/>
    <cellStyle name="Calc Currency (0) 5" xfId="26"/>
    <cellStyle name="Calc Currency (0) 6" xfId="27"/>
    <cellStyle name="Comma  - Style1" xfId="28"/>
    <cellStyle name="Comma  - Style2" xfId="29"/>
    <cellStyle name="Comma  - Style3" xfId="30"/>
    <cellStyle name="Comma  - Style4" xfId="31"/>
    <cellStyle name="Comma  - Style5" xfId="32"/>
    <cellStyle name="Comma  - Style6" xfId="33"/>
    <cellStyle name="Comma  - Style7" xfId="34"/>
    <cellStyle name="Comma  - Style8" xfId="35"/>
    <cellStyle name="Copied" xfId="36"/>
    <cellStyle name="COST1" xfId="37"/>
    <cellStyle name="Dezimal [0]_CABUDG99" xfId="38"/>
    <cellStyle name="Dezimal_CABUDG99" xfId="39"/>
    <cellStyle name="Entered" xfId="40"/>
    <cellStyle name="Grey" xfId="41"/>
    <cellStyle name="Header1" xfId="42"/>
    <cellStyle name="Header2" xfId="43"/>
    <cellStyle name="Input [yellow]" xfId="44"/>
    <cellStyle name="Millares [0]_PLDT" xfId="45"/>
    <cellStyle name="Millares_PLDT" xfId="46"/>
    <cellStyle name="Moneda [0]_PLDT" xfId="47"/>
    <cellStyle name="Moneda_PLDT" xfId="48"/>
    <cellStyle name="Monétaire [0]_VERA" xfId="49"/>
    <cellStyle name="Monétaire_VERA" xfId="50"/>
    <cellStyle name="no dec" xfId="51"/>
    <cellStyle name="Normal - Style1" xfId="52"/>
    <cellStyle name="Normal - Style1 2" xfId="53"/>
    <cellStyle name="Normal - Style1 3" xfId="54"/>
    <cellStyle name="Normal - Style1 4" xfId="55"/>
    <cellStyle name="Normal - Style1 5" xfId="56"/>
    <cellStyle name="Normal - Style1 6" xfId="57"/>
    <cellStyle name="normálne_MORA 199" xfId="58"/>
    <cellStyle name="Percent [2]" xfId="59"/>
    <cellStyle name="Percent [2] 2" xfId="60"/>
    <cellStyle name="Percent [2] 3" xfId="61"/>
    <cellStyle name="Percent [2] 4" xfId="62"/>
    <cellStyle name="Percent [2] 5" xfId="63"/>
    <cellStyle name="Percent [2] 6" xfId="64"/>
    <cellStyle name="procent 2" xfId="65"/>
    <cellStyle name="PSDate" xfId="66"/>
    <cellStyle name="PSDec" xfId="67"/>
    <cellStyle name="PSHeading" xfId="68"/>
    <cellStyle name="PSChar" xfId="69"/>
    <cellStyle name="PSInt" xfId="70"/>
    <cellStyle name="PSSpacer" xfId="71"/>
    <cellStyle name="RevList" xfId="72"/>
    <cellStyle name="Standard_Nagano (2)" xfId="73"/>
    <cellStyle name="Subtotal" xfId="74"/>
    <cellStyle name="Tusental_Impelloplan" xfId="75"/>
    <cellStyle name="Valuta_Impelloplan" xfId="76"/>
    <cellStyle name="Währung [0]_CABUDG99" xfId="77"/>
    <cellStyle name="Währung_CABUDG99" xfId="78"/>
    <cellStyle name="procent 2 2" xfId="79"/>
    <cellStyle name="Normální 2 2" xfId="80"/>
    <cellStyle name="Normal_Media999" xfId="81"/>
    <cellStyle name="Čárka 3" xfId="82"/>
    <cellStyle name="Normální 3" xfId="83"/>
    <cellStyle name="Čárka 3 2" xfId="84"/>
    <cellStyle name="Normální 3 2" xfId="85"/>
    <cellStyle name="Měna 2" xfId="86"/>
    <cellStyle name="Normální 4" xfId="87"/>
    <cellStyle name="Normální 4 2" xfId="88"/>
    <cellStyle name="Normální 5" xfId="89"/>
    <cellStyle name="Měna 3" xfId="90"/>
    <cellStyle name="Normální 6" xfId="91"/>
    <cellStyle name="Čárka 2" xfId="9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120"/>
  <sheetViews>
    <sheetView showGridLines="0" tabSelected="1" zoomScale="55" zoomScaleNormal="55" workbookViewId="0" topLeftCell="K75">
      <selection activeCell="S91" sqref="S91"/>
    </sheetView>
  </sheetViews>
  <sheetFormatPr defaultColWidth="8.66015625" defaultRowHeight="23.25"/>
  <cols>
    <col min="1" max="1" width="0.99609375" style="0" customWidth="1"/>
    <col min="2" max="2" width="7" style="0" customWidth="1"/>
    <col min="3" max="3" width="52.16015625" style="0" bestFit="1" customWidth="1"/>
    <col min="4" max="4" width="31" style="0" customWidth="1"/>
    <col min="5" max="5" width="12.33203125" style="0" bestFit="1" customWidth="1"/>
    <col min="6" max="6" width="29.33203125" style="0" bestFit="1" customWidth="1"/>
    <col min="7" max="7" width="12.5" style="0" bestFit="1" customWidth="1"/>
    <col min="8" max="13" width="7.91015625" style="0" customWidth="1"/>
    <col min="14" max="14" width="19.16015625" style="0" bestFit="1" customWidth="1"/>
    <col min="15" max="15" width="12.66015625" style="0" customWidth="1"/>
    <col min="16" max="16" width="11.41015625" style="0" customWidth="1"/>
    <col min="17" max="17" width="16.91015625" style="0" bestFit="1" customWidth="1"/>
    <col min="18" max="18" width="9.58203125" style="0" customWidth="1"/>
    <col min="19" max="19" width="23.41015625" style="0" bestFit="1" customWidth="1"/>
    <col min="20" max="20" width="34.75" style="0" bestFit="1" customWidth="1"/>
    <col min="21" max="21" width="32.58203125" style="383" bestFit="1" customWidth="1"/>
    <col min="22" max="22" width="45.66015625" style="0" bestFit="1" customWidth="1"/>
    <col min="23" max="23" width="30.08203125" style="0" bestFit="1" customWidth="1"/>
    <col min="31" max="31" width="15.66015625" style="0" bestFit="1" customWidth="1"/>
  </cols>
  <sheetData>
    <row r="1" spans="3:23" ht="23.1" customHeight="1">
      <c r="C1" s="1"/>
      <c r="D1" s="124" t="s">
        <v>120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3"/>
      <c r="W1" s="13"/>
    </row>
    <row r="2" spans="3:23" ht="55.5" customHeight="1">
      <c r="C2" s="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365"/>
      <c r="W2" s="365"/>
    </row>
    <row r="3" spans="3:23" ht="55.5" customHeight="1" thickBot="1">
      <c r="C3" s="1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366"/>
      <c r="W3" s="366"/>
    </row>
    <row r="4" spans="16:24" s="44" customFormat="1" ht="32.25" thickBot="1">
      <c r="P4" s="455"/>
      <c r="Q4" s="454"/>
      <c r="R4" s="454"/>
      <c r="S4" s="454"/>
      <c r="T4" s="461" t="s">
        <v>133</v>
      </c>
      <c r="U4" s="457" t="s">
        <v>134</v>
      </c>
      <c r="V4" s="446" t="s">
        <v>140</v>
      </c>
      <c r="W4" s="445" t="s">
        <v>135</v>
      </c>
      <c r="X4" s="453"/>
    </row>
    <row r="5" spans="3:24" s="44" customFormat="1" ht="30" customHeight="1" thickBot="1">
      <c r="C5" s="161" t="s">
        <v>121</v>
      </c>
      <c r="D5" s="162"/>
      <c r="E5" s="162"/>
      <c r="F5" s="163"/>
      <c r="P5" s="452" t="s">
        <v>136</v>
      </c>
      <c r="Q5" s="451"/>
      <c r="R5" s="451"/>
      <c r="S5" s="450"/>
      <c r="T5" s="462">
        <v>2700000</v>
      </c>
      <c r="U5" s="462">
        <v>3300000</v>
      </c>
      <c r="V5" s="462">
        <v>8300000</v>
      </c>
      <c r="W5" s="462">
        <f>T5+U5+V5</f>
        <v>14300000</v>
      </c>
      <c r="X5" s="453"/>
    </row>
    <row r="6" spans="16:24" s="44" customFormat="1" ht="23.1" customHeight="1" thickBot="1">
      <c r="P6" s="449" t="s">
        <v>137</v>
      </c>
      <c r="Q6" s="448"/>
      <c r="R6" s="448"/>
      <c r="S6" s="456"/>
      <c r="T6" s="460">
        <f>Q73</f>
        <v>0</v>
      </c>
      <c r="U6" s="460">
        <f>Q104</f>
        <v>0</v>
      </c>
      <c r="V6" s="460">
        <f>W47</f>
        <v>0</v>
      </c>
      <c r="W6" s="459">
        <f>T6+U6+V6</f>
        <v>0</v>
      </c>
      <c r="X6" s="453"/>
    </row>
    <row r="7" spans="16:24" s="44" customFormat="1" ht="23.1" customHeight="1">
      <c r="P7" s="453"/>
      <c r="Q7" s="453"/>
      <c r="R7" s="453"/>
      <c r="S7" s="453"/>
      <c r="T7" s="453"/>
      <c r="U7" s="447"/>
      <c r="V7" s="453"/>
      <c r="W7" s="453"/>
      <c r="X7" s="453"/>
    </row>
    <row r="8" spans="16:24" s="44" customFormat="1" ht="23.1" customHeight="1" thickBot="1">
      <c r="P8" s="453"/>
      <c r="Q8" s="453"/>
      <c r="R8" s="453"/>
      <c r="S8" s="453"/>
      <c r="T8" s="453"/>
      <c r="U8" s="447"/>
      <c r="V8" s="453"/>
      <c r="W8" s="453"/>
      <c r="X8" s="453"/>
    </row>
    <row r="9" spans="3:23" s="44" customFormat="1" ht="30" customHeight="1">
      <c r="C9" s="164" t="s">
        <v>1</v>
      </c>
      <c r="D9" s="164" t="s">
        <v>2</v>
      </c>
      <c r="E9" s="164" t="s">
        <v>3</v>
      </c>
      <c r="F9" s="165" t="s">
        <v>4</v>
      </c>
      <c r="G9" s="154" t="s">
        <v>5</v>
      </c>
      <c r="H9" s="155"/>
      <c r="I9" s="155" t="s">
        <v>6</v>
      </c>
      <c r="J9" s="155"/>
      <c r="K9" s="155"/>
      <c r="L9" s="155"/>
      <c r="M9" s="155"/>
      <c r="N9" s="155" t="s">
        <v>52</v>
      </c>
      <c r="O9" s="155"/>
      <c r="P9" s="155"/>
      <c r="Q9" s="155"/>
      <c r="R9" s="156"/>
      <c r="S9" s="151" t="s">
        <v>132</v>
      </c>
      <c r="T9" s="151" t="s">
        <v>8</v>
      </c>
      <c r="U9" s="377" t="s">
        <v>9</v>
      </c>
      <c r="V9" s="444" t="s">
        <v>10</v>
      </c>
      <c r="W9" s="367" t="s">
        <v>139</v>
      </c>
    </row>
    <row r="10" spans="3:23" s="44" customFormat="1" ht="30" customHeight="1">
      <c r="C10" s="164"/>
      <c r="D10" s="164"/>
      <c r="E10" s="164"/>
      <c r="F10" s="165"/>
      <c r="G10" s="82">
        <v>42</v>
      </c>
      <c r="H10" s="83">
        <v>43</v>
      </c>
      <c r="I10" s="83">
        <v>44</v>
      </c>
      <c r="J10" s="83">
        <v>45</v>
      </c>
      <c r="K10" s="83">
        <v>46</v>
      </c>
      <c r="L10" s="83">
        <v>47</v>
      </c>
      <c r="M10" s="150">
        <v>48</v>
      </c>
      <c r="N10" s="150"/>
      <c r="O10" s="83">
        <v>49</v>
      </c>
      <c r="P10" s="83">
        <v>50</v>
      </c>
      <c r="Q10" s="83">
        <v>51</v>
      </c>
      <c r="R10" s="84">
        <v>52</v>
      </c>
      <c r="S10" s="152"/>
      <c r="T10" s="152"/>
      <c r="U10" s="378"/>
      <c r="V10" s="443"/>
      <c r="W10" s="368"/>
    </row>
    <row r="11" spans="3:23" s="44" customFormat="1" ht="30" customHeight="1">
      <c r="C11" s="164"/>
      <c r="D11" s="164"/>
      <c r="E11" s="164"/>
      <c r="F11" s="165"/>
      <c r="G11" s="85">
        <v>18</v>
      </c>
      <c r="H11" s="86">
        <v>25</v>
      </c>
      <c r="I11" s="86" t="s">
        <v>11</v>
      </c>
      <c r="J11" s="86" t="s">
        <v>12</v>
      </c>
      <c r="K11" s="86">
        <v>15</v>
      </c>
      <c r="L11" s="86">
        <v>22</v>
      </c>
      <c r="M11" s="86">
        <v>29</v>
      </c>
      <c r="N11" s="86" t="s">
        <v>11</v>
      </c>
      <c r="O11" s="86" t="s">
        <v>53</v>
      </c>
      <c r="P11" s="86">
        <v>13</v>
      </c>
      <c r="Q11" s="86">
        <v>20</v>
      </c>
      <c r="R11" s="87">
        <v>27</v>
      </c>
      <c r="S11" s="152"/>
      <c r="T11" s="152"/>
      <c r="U11" s="378"/>
      <c r="V11" s="443"/>
      <c r="W11" s="368"/>
    </row>
    <row r="12" spans="3:23" s="44" customFormat="1" ht="30" customHeight="1" thickBot="1">
      <c r="C12" s="164"/>
      <c r="D12" s="164"/>
      <c r="E12" s="164"/>
      <c r="F12" s="165"/>
      <c r="G12" s="85">
        <v>24</v>
      </c>
      <c r="H12" s="86">
        <v>31</v>
      </c>
      <c r="I12" s="86" t="s">
        <v>13</v>
      </c>
      <c r="J12" s="86">
        <v>14</v>
      </c>
      <c r="K12" s="86">
        <v>21</v>
      </c>
      <c r="L12" s="86">
        <v>28</v>
      </c>
      <c r="M12" s="86">
        <v>30</v>
      </c>
      <c r="N12" s="86" t="s">
        <v>54</v>
      </c>
      <c r="O12" s="86">
        <v>12</v>
      </c>
      <c r="P12" s="86">
        <v>19</v>
      </c>
      <c r="Q12" s="86">
        <v>26</v>
      </c>
      <c r="R12" s="87">
        <v>31</v>
      </c>
      <c r="S12" s="153"/>
      <c r="T12" s="153"/>
      <c r="U12" s="379"/>
      <c r="V12" s="442" t="s">
        <v>138</v>
      </c>
      <c r="W12" s="369" t="s">
        <v>138</v>
      </c>
    </row>
    <row r="13" spans="7:23" s="44" customFormat="1" ht="23.1" customHeight="1" thickBot="1"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78"/>
      <c r="S13" s="370"/>
      <c r="T13" s="61"/>
      <c r="U13" s="380"/>
      <c r="V13" s="441"/>
      <c r="W13" s="371"/>
    </row>
    <row r="14" spans="2:23" s="44" customFormat="1" ht="44.1" customHeight="1">
      <c r="B14" s="166" t="s">
        <v>14</v>
      </c>
      <c r="C14" s="140" t="s">
        <v>15</v>
      </c>
      <c r="D14" s="52" t="s">
        <v>16</v>
      </c>
      <c r="E14" s="5" t="s">
        <v>17</v>
      </c>
      <c r="F14" s="15" t="s">
        <v>129</v>
      </c>
      <c r="G14" s="348">
        <v>1</v>
      </c>
      <c r="H14" s="90"/>
      <c r="I14" s="90"/>
      <c r="J14" s="90"/>
      <c r="K14" s="90"/>
      <c r="L14" s="90"/>
      <c r="M14" s="125"/>
      <c r="N14" s="126"/>
      <c r="O14" s="90"/>
      <c r="P14" s="90"/>
      <c r="Q14" s="90"/>
      <c r="R14" s="91"/>
      <c r="S14" s="372">
        <v>1</v>
      </c>
      <c r="T14" s="71"/>
      <c r="U14" s="395" t="s">
        <v>55</v>
      </c>
      <c r="V14" s="440">
        <v>0</v>
      </c>
      <c r="W14" s="402">
        <f>PRODUCT(V14,S14)</f>
        <v>0</v>
      </c>
    </row>
    <row r="15" spans="2:23" s="44" customFormat="1" ht="44.1" customHeight="1">
      <c r="B15" s="167"/>
      <c r="C15" s="147"/>
      <c r="D15" s="47" t="s">
        <v>19</v>
      </c>
      <c r="E15" s="3" t="s">
        <v>20</v>
      </c>
      <c r="F15" s="16" t="s">
        <v>56</v>
      </c>
      <c r="G15" s="4"/>
      <c r="H15" s="95"/>
      <c r="I15" s="95"/>
      <c r="J15" s="93">
        <v>500</v>
      </c>
      <c r="K15" s="95"/>
      <c r="L15" s="95"/>
      <c r="M15" s="149">
        <v>500</v>
      </c>
      <c r="N15" s="149"/>
      <c r="O15" s="95"/>
      <c r="P15" s="95"/>
      <c r="Q15" s="350">
        <v>500</v>
      </c>
      <c r="R15" s="94"/>
      <c r="S15" s="373">
        <f>PRODUCT(SUM(G15:R15),1000)</f>
        <v>1500000</v>
      </c>
      <c r="T15" s="70"/>
      <c r="U15" s="396" t="s">
        <v>18</v>
      </c>
      <c r="V15" s="439">
        <v>0</v>
      </c>
      <c r="W15" s="403">
        <f>PRODUCT(V15,S15)/1000</f>
        <v>0</v>
      </c>
    </row>
    <row r="16" spans="2:23" s="44" customFormat="1" ht="44.1" customHeight="1">
      <c r="B16" s="167"/>
      <c r="C16" s="147"/>
      <c r="D16" s="47" t="s">
        <v>19</v>
      </c>
      <c r="E16" s="3" t="s">
        <v>20</v>
      </c>
      <c r="F16" s="16" t="s">
        <v>46</v>
      </c>
      <c r="G16" s="348">
        <v>500</v>
      </c>
      <c r="H16" s="95"/>
      <c r="I16" s="350">
        <v>500</v>
      </c>
      <c r="J16" s="95"/>
      <c r="K16" s="93">
        <v>500</v>
      </c>
      <c r="L16" s="95"/>
      <c r="M16" s="127"/>
      <c r="N16" s="128"/>
      <c r="O16" s="93">
        <v>500</v>
      </c>
      <c r="P16" s="95"/>
      <c r="Q16" s="95"/>
      <c r="R16" s="94"/>
      <c r="S16" s="373">
        <f aca="true" t="shared" si="0" ref="S16:S29">PRODUCT(SUM(G16:R16),1000)</f>
        <v>2000000</v>
      </c>
      <c r="T16" s="70"/>
      <c r="U16" s="396" t="s">
        <v>18</v>
      </c>
      <c r="V16" s="439">
        <v>0</v>
      </c>
      <c r="W16" s="403">
        <f aca="true" t="shared" si="1" ref="W16:W29">PRODUCT(V16,S16)/1000</f>
        <v>0</v>
      </c>
    </row>
    <row r="17" spans="2:23" s="44" customFormat="1" ht="44.1" customHeight="1">
      <c r="B17" s="167"/>
      <c r="C17" s="147"/>
      <c r="D17" s="47" t="s">
        <v>57</v>
      </c>
      <c r="E17" s="3" t="s">
        <v>58</v>
      </c>
      <c r="F17" s="16" t="s">
        <v>59</v>
      </c>
      <c r="G17" s="4"/>
      <c r="H17" s="95"/>
      <c r="I17" s="93">
        <v>800</v>
      </c>
      <c r="J17" s="95"/>
      <c r="K17" s="93">
        <v>800</v>
      </c>
      <c r="L17" s="95"/>
      <c r="M17" s="127"/>
      <c r="N17" s="128"/>
      <c r="O17" s="95"/>
      <c r="P17" s="93">
        <v>800</v>
      </c>
      <c r="Q17" s="95"/>
      <c r="R17" s="94"/>
      <c r="S17" s="373">
        <f t="shared" si="0"/>
        <v>2400000</v>
      </c>
      <c r="T17" s="70"/>
      <c r="U17" s="396" t="s">
        <v>18</v>
      </c>
      <c r="V17" s="439">
        <v>0</v>
      </c>
      <c r="W17" s="403">
        <f t="shared" si="1"/>
        <v>0</v>
      </c>
    </row>
    <row r="18" spans="2:23" s="44" customFormat="1" ht="44.1" customHeight="1">
      <c r="B18" s="167"/>
      <c r="C18" s="147"/>
      <c r="D18" s="47" t="s">
        <v>57</v>
      </c>
      <c r="E18" s="3" t="s">
        <v>58</v>
      </c>
      <c r="F18" s="16" t="s">
        <v>46</v>
      </c>
      <c r="G18" s="4"/>
      <c r="H18" s="93">
        <v>500</v>
      </c>
      <c r="I18" s="95"/>
      <c r="J18" s="93">
        <v>500</v>
      </c>
      <c r="K18" s="95"/>
      <c r="L18" s="95"/>
      <c r="M18" s="149">
        <v>500</v>
      </c>
      <c r="N18" s="149"/>
      <c r="O18" s="95"/>
      <c r="P18" s="95"/>
      <c r="Q18" s="350">
        <v>500</v>
      </c>
      <c r="R18" s="94"/>
      <c r="S18" s="373">
        <f t="shared" si="0"/>
        <v>2000000</v>
      </c>
      <c r="T18" s="70"/>
      <c r="U18" s="396" t="s">
        <v>18</v>
      </c>
      <c r="V18" s="439">
        <v>0</v>
      </c>
      <c r="W18" s="403">
        <f t="shared" si="1"/>
        <v>0</v>
      </c>
    </row>
    <row r="19" spans="2:23" s="44" customFormat="1" ht="44.1" customHeight="1" thickBot="1">
      <c r="B19" s="167"/>
      <c r="C19" s="147"/>
      <c r="D19" s="62" t="s">
        <v>16</v>
      </c>
      <c r="E19" s="297" t="s">
        <v>17</v>
      </c>
      <c r="F19" s="410" t="s">
        <v>60</v>
      </c>
      <c r="G19" s="299"/>
      <c r="H19" s="411">
        <v>1000</v>
      </c>
      <c r="I19" s="412"/>
      <c r="J19" s="412"/>
      <c r="K19" s="412"/>
      <c r="L19" s="411">
        <v>1000</v>
      </c>
      <c r="M19" s="413"/>
      <c r="N19" s="414"/>
      <c r="O19" s="415">
        <v>1000</v>
      </c>
      <c r="P19" s="412"/>
      <c r="Q19" s="411">
        <v>1000</v>
      </c>
      <c r="R19" s="416"/>
      <c r="S19" s="417">
        <f t="shared" si="0"/>
        <v>4000000</v>
      </c>
      <c r="T19" s="363"/>
      <c r="U19" s="418" t="s">
        <v>18</v>
      </c>
      <c r="V19" s="438">
        <v>0</v>
      </c>
      <c r="W19" s="407">
        <f t="shared" si="1"/>
        <v>0</v>
      </c>
    </row>
    <row r="20" spans="2:23" s="44" customFormat="1" ht="44.1" customHeight="1" thickBot="1">
      <c r="B20" s="167"/>
      <c r="C20" s="55" t="s">
        <v>25</v>
      </c>
      <c r="D20" s="56" t="s">
        <v>61</v>
      </c>
      <c r="E20" s="11" t="s">
        <v>27</v>
      </c>
      <c r="F20" s="18" t="s">
        <v>28</v>
      </c>
      <c r="G20" s="428">
        <v>800</v>
      </c>
      <c r="H20" s="102"/>
      <c r="I20" s="102"/>
      <c r="J20" s="99">
        <v>800</v>
      </c>
      <c r="K20" s="102"/>
      <c r="L20" s="102"/>
      <c r="M20" s="146">
        <v>800</v>
      </c>
      <c r="N20" s="146"/>
      <c r="O20" s="102"/>
      <c r="P20" s="351">
        <v>800</v>
      </c>
      <c r="Q20" s="102"/>
      <c r="R20" s="100"/>
      <c r="S20" s="374">
        <f t="shared" si="0"/>
        <v>3200000</v>
      </c>
      <c r="T20" s="73"/>
      <c r="U20" s="398" t="s">
        <v>18</v>
      </c>
      <c r="V20" s="437">
        <v>0</v>
      </c>
      <c r="W20" s="405">
        <f t="shared" si="1"/>
        <v>0</v>
      </c>
    </row>
    <row r="21" spans="2:23" s="44" customFormat="1" ht="44.1" customHeight="1">
      <c r="B21" s="167"/>
      <c r="C21" s="147" t="s">
        <v>21</v>
      </c>
      <c r="D21" s="63" t="s">
        <v>62</v>
      </c>
      <c r="E21" s="345" t="s">
        <v>63</v>
      </c>
      <c r="F21" s="419" t="s">
        <v>47</v>
      </c>
      <c r="G21" s="420">
        <v>500</v>
      </c>
      <c r="H21" s="421"/>
      <c r="I21" s="421"/>
      <c r="J21" s="421"/>
      <c r="K21" s="421"/>
      <c r="L21" s="421"/>
      <c r="M21" s="422">
        <v>500</v>
      </c>
      <c r="N21" s="422"/>
      <c r="O21" s="421"/>
      <c r="P21" s="421"/>
      <c r="Q21" s="421"/>
      <c r="R21" s="423"/>
      <c r="S21" s="424">
        <f t="shared" si="0"/>
        <v>1000000</v>
      </c>
      <c r="T21" s="425"/>
      <c r="U21" s="426" t="s">
        <v>18</v>
      </c>
      <c r="V21" s="436">
        <v>0</v>
      </c>
      <c r="W21" s="427">
        <f t="shared" si="1"/>
        <v>0</v>
      </c>
    </row>
    <row r="22" spans="2:23" s="44" customFormat="1" ht="44.1" customHeight="1">
      <c r="B22" s="167"/>
      <c r="C22" s="147"/>
      <c r="D22" s="47" t="s">
        <v>22</v>
      </c>
      <c r="E22" s="3" t="s">
        <v>23</v>
      </c>
      <c r="F22" s="16" t="s">
        <v>64</v>
      </c>
      <c r="G22" s="4"/>
      <c r="H22" s="95"/>
      <c r="I22" s="93">
        <v>500</v>
      </c>
      <c r="J22" s="95"/>
      <c r="K22" s="95"/>
      <c r="L22" s="95"/>
      <c r="M22" s="127"/>
      <c r="N22" s="128"/>
      <c r="O22" s="93">
        <v>500</v>
      </c>
      <c r="P22" s="95"/>
      <c r="Q22" s="95"/>
      <c r="R22" s="94"/>
      <c r="S22" s="373">
        <f t="shared" si="0"/>
        <v>1000000</v>
      </c>
      <c r="T22" s="70"/>
      <c r="U22" s="396" t="s">
        <v>18</v>
      </c>
      <c r="V22" s="439">
        <v>0</v>
      </c>
      <c r="W22" s="403">
        <f t="shared" si="1"/>
        <v>0</v>
      </c>
    </row>
    <row r="23" spans="2:23" s="44" customFormat="1" ht="44.1" customHeight="1">
      <c r="B23" s="167"/>
      <c r="C23" s="147"/>
      <c r="D23" s="148" t="s">
        <v>65</v>
      </c>
      <c r="E23" s="3" t="s">
        <v>23</v>
      </c>
      <c r="F23" s="16" t="s">
        <v>66</v>
      </c>
      <c r="G23" s="348">
        <v>500</v>
      </c>
      <c r="H23" s="95"/>
      <c r="I23" s="95"/>
      <c r="J23" s="95"/>
      <c r="K23" s="93">
        <v>500</v>
      </c>
      <c r="L23" s="95"/>
      <c r="M23" s="127"/>
      <c r="N23" s="128"/>
      <c r="O23" s="95"/>
      <c r="P23" s="95"/>
      <c r="Q23" s="93">
        <v>500</v>
      </c>
      <c r="R23" s="94"/>
      <c r="S23" s="373">
        <f t="shared" si="0"/>
        <v>1500000</v>
      </c>
      <c r="T23" s="70"/>
      <c r="U23" s="396" t="s">
        <v>18</v>
      </c>
      <c r="V23" s="439">
        <v>0</v>
      </c>
      <c r="W23" s="403">
        <f t="shared" si="1"/>
        <v>0</v>
      </c>
    </row>
    <row r="24" spans="2:23" s="44" customFormat="1" ht="44.1" customHeight="1" thickBot="1">
      <c r="B24" s="167"/>
      <c r="C24" s="147"/>
      <c r="D24" s="429"/>
      <c r="E24" s="297" t="s">
        <v>23</v>
      </c>
      <c r="F24" s="410" t="s">
        <v>47</v>
      </c>
      <c r="G24" s="430">
        <v>200</v>
      </c>
      <c r="H24" s="412"/>
      <c r="I24" s="412"/>
      <c r="J24" s="411">
        <v>190</v>
      </c>
      <c r="K24" s="411">
        <v>190</v>
      </c>
      <c r="L24" s="411">
        <v>80</v>
      </c>
      <c r="M24" s="413"/>
      <c r="N24" s="414"/>
      <c r="O24" s="412"/>
      <c r="P24" s="411">
        <v>180</v>
      </c>
      <c r="Q24" s="411">
        <v>160</v>
      </c>
      <c r="R24" s="416"/>
      <c r="S24" s="417">
        <f t="shared" si="0"/>
        <v>1000000</v>
      </c>
      <c r="T24" s="363"/>
      <c r="U24" s="418" t="s">
        <v>18</v>
      </c>
      <c r="V24" s="438">
        <v>0</v>
      </c>
      <c r="W24" s="407">
        <f t="shared" si="1"/>
        <v>0</v>
      </c>
    </row>
    <row r="25" spans="2:23" s="44" customFormat="1" ht="44.1" customHeight="1" thickBot="1">
      <c r="B25" s="167"/>
      <c r="C25" s="55" t="s">
        <v>33</v>
      </c>
      <c r="D25" s="56" t="s">
        <v>34</v>
      </c>
      <c r="E25" s="11" t="s">
        <v>27</v>
      </c>
      <c r="F25" s="18" t="s">
        <v>50</v>
      </c>
      <c r="G25" s="12"/>
      <c r="H25" s="99">
        <v>500</v>
      </c>
      <c r="I25" s="102"/>
      <c r="J25" s="102"/>
      <c r="K25" s="102"/>
      <c r="L25" s="102"/>
      <c r="M25" s="146">
        <v>500</v>
      </c>
      <c r="N25" s="146"/>
      <c r="O25" s="102"/>
      <c r="P25" s="102"/>
      <c r="Q25" s="102"/>
      <c r="R25" s="100"/>
      <c r="S25" s="374">
        <f t="shared" si="0"/>
        <v>1000000</v>
      </c>
      <c r="T25" s="73"/>
      <c r="U25" s="398" t="s">
        <v>18</v>
      </c>
      <c r="V25" s="437">
        <v>0</v>
      </c>
      <c r="W25" s="405">
        <f t="shared" si="1"/>
        <v>0</v>
      </c>
    </row>
    <row r="26" spans="2:23" s="44" customFormat="1" ht="44.1" customHeight="1" thickBot="1">
      <c r="B26" s="167"/>
      <c r="C26" s="55" t="s">
        <v>29</v>
      </c>
      <c r="D26" s="56" t="s">
        <v>30</v>
      </c>
      <c r="E26" s="11" t="s">
        <v>31</v>
      </c>
      <c r="F26" s="18" t="s">
        <v>32</v>
      </c>
      <c r="G26" s="428">
        <v>500</v>
      </c>
      <c r="H26" s="102"/>
      <c r="I26" s="102"/>
      <c r="J26" s="102"/>
      <c r="K26" s="99">
        <v>500</v>
      </c>
      <c r="L26" s="102"/>
      <c r="M26" s="131"/>
      <c r="N26" s="132"/>
      <c r="O26" s="102"/>
      <c r="P26" s="102"/>
      <c r="Q26" s="99">
        <v>500</v>
      </c>
      <c r="R26" s="100"/>
      <c r="S26" s="374">
        <f t="shared" si="0"/>
        <v>1500000</v>
      </c>
      <c r="T26" s="73"/>
      <c r="U26" s="398" t="s">
        <v>18</v>
      </c>
      <c r="V26" s="437">
        <v>0</v>
      </c>
      <c r="W26" s="405">
        <f t="shared" si="1"/>
        <v>0</v>
      </c>
    </row>
    <row r="27" spans="2:23" s="44" customFormat="1" ht="44.1" customHeight="1">
      <c r="B27" s="167"/>
      <c r="C27" s="147" t="s">
        <v>35</v>
      </c>
      <c r="D27" s="63" t="s">
        <v>67</v>
      </c>
      <c r="E27" s="345" t="s">
        <v>31</v>
      </c>
      <c r="F27" s="419" t="s">
        <v>68</v>
      </c>
      <c r="G27" s="420">
        <v>500</v>
      </c>
      <c r="H27" s="421"/>
      <c r="I27" s="421"/>
      <c r="J27" s="421"/>
      <c r="K27" s="421"/>
      <c r="L27" s="431">
        <v>500</v>
      </c>
      <c r="M27" s="432"/>
      <c r="N27" s="433"/>
      <c r="O27" s="421"/>
      <c r="P27" s="421"/>
      <c r="Q27" s="421"/>
      <c r="R27" s="423"/>
      <c r="S27" s="424">
        <f t="shared" si="0"/>
        <v>1000000</v>
      </c>
      <c r="T27" s="425"/>
      <c r="U27" s="426" t="s">
        <v>18</v>
      </c>
      <c r="V27" s="436">
        <v>0</v>
      </c>
      <c r="W27" s="427">
        <f t="shared" si="1"/>
        <v>0</v>
      </c>
    </row>
    <row r="28" spans="2:23" s="44" customFormat="1" ht="44.1" customHeight="1" thickBot="1">
      <c r="B28" s="167"/>
      <c r="C28" s="147"/>
      <c r="D28" s="62" t="s">
        <v>69</v>
      </c>
      <c r="E28" s="297" t="s">
        <v>31</v>
      </c>
      <c r="F28" s="410" t="s">
        <v>70</v>
      </c>
      <c r="G28" s="299"/>
      <c r="H28" s="412"/>
      <c r="I28" s="411">
        <v>400</v>
      </c>
      <c r="J28" s="411">
        <v>400</v>
      </c>
      <c r="K28" s="412"/>
      <c r="L28" s="412"/>
      <c r="M28" s="413"/>
      <c r="N28" s="414"/>
      <c r="O28" s="412"/>
      <c r="P28" s="411">
        <v>400</v>
      </c>
      <c r="Q28" s="411">
        <v>400</v>
      </c>
      <c r="R28" s="416"/>
      <c r="S28" s="417">
        <f t="shared" si="0"/>
        <v>1600000</v>
      </c>
      <c r="T28" s="363"/>
      <c r="U28" s="418" t="s">
        <v>18</v>
      </c>
      <c r="V28" s="438">
        <v>0</v>
      </c>
      <c r="W28" s="407">
        <f t="shared" si="1"/>
        <v>0</v>
      </c>
    </row>
    <row r="29" spans="2:23" s="44" customFormat="1" ht="44.1" customHeight="1" thickBot="1">
      <c r="B29" s="167"/>
      <c r="C29" s="55" t="s">
        <v>25</v>
      </c>
      <c r="D29" s="56" t="s">
        <v>26</v>
      </c>
      <c r="E29" s="11" t="s">
        <v>27</v>
      </c>
      <c r="F29" s="18" t="s">
        <v>71</v>
      </c>
      <c r="G29" s="12"/>
      <c r="H29" s="102"/>
      <c r="I29" s="99">
        <v>460</v>
      </c>
      <c r="J29" s="102"/>
      <c r="K29" s="102"/>
      <c r="L29" s="99">
        <v>460</v>
      </c>
      <c r="M29" s="131"/>
      <c r="N29" s="132"/>
      <c r="O29" s="99">
        <v>460</v>
      </c>
      <c r="P29" s="102"/>
      <c r="Q29" s="102"/>
      <c r="R29" s="100"/>
      <c r="S29" s="374">
        <f t="shared" si="0"/>
        <v>1380000</v>
      </c>
      <c r="T29" s="73"/>
      <c r="U29" s="398" t="s">
        <v>18</v>
      </c>
      <c r="V29" s="437">
        <v>0</v>
      </c>
      <c r="W29" s="405">
        <f t="shared" si="1"/>
        <v>0</v>
      </c>
    </row>
    <row r="30" spans="2:23" s="44" customFormat="1" ht="44.1" customHeight="1" thickBot="1">
      <c r="B30" s="167"/>
      <c r="C30" s="53" t="s">
        <v>72</v>
      </c>
      <c r="D30" s="64" t="s">
        <v>73</v>
      </c>
      <c r="E30" s="346" t="s">
        <v>74</v>
      </c>
      <c r="F30" s="347" t="s">
        <v>75</v>
      </c>
      <c r="G30" s="120">
        <v>7500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2"/>
      <c r="S30" s="374">
        <v>1</v>
      </c>
      <c r="T30" s="73"/>
      <c r="U30" s="398" t="s">
        <v>55</v>
      </c>
      <c r="V30" s="437">
        <v>0</v>
      </c>
      <c r="W30" s="405">
        <f>PRODUCT(V30,S30)</f>
        <v>0</v>
      </c>
    </row>
    <row r="31" spans="2:23" s="44" customFormat="1" ht="44.1" customHeight="1" thickBot="1">
      <c r="B31" s="168"/>
      <c r="C31" s="133" t="s">
        <v>43</v>
      </c>
      <c r="D31" s="134"/>
      <c r="E31" s="134"/>
      <c r="F31" s="135"/>
      <c r="G31" s="80">
        <f>SUM(G15:G30)</f>
        <v>11000</v>
      </c>
      <c r="H31" s="65">
        <f>_xlfn.IFERROR(SUM(H14:H30),"")</f>
        <v>2000</v>
      </c>
      <c r="I31" s="65">
        <f>_xlfn.IFERROR(SUM(I14:I30),"")</f>
        <v>2660</v>
      </c>
      <c r="J31" s="65">
        <f>_xlfn.IFERROR(SUM(J14:J30),"")</f>
        <v>2390</v>
      </c>
      <c r="K31" s="65">
        <f>_xlfn.IFERROR(SUM(K14:K30),"")</f>
        <v>2490</v>
      </c>
      <c r="L31" s="65">
        <f>_xlfn.IFERROR(SUM(L14:L30),"")</f>
        <v>2040</v>
      </c>
      <c r="M31" s="136">
        <f>_xlfn.IFERROR(SUM(M15:N30),"")</f>
        <v>2800</v>
      </c>
      <c r="N31" s="136">
        <f aca="true" t="shared" si="2" ref="N31:U31">_xlfn.IFERROR(SUM(N14:N30),"")</f>
        <v>0</v>
      </c>
      <c r="O31" s="65">
        <f>_xlfn.IFERROR(SUM(O14:O30),"")</f>
        <v>2460</v>
      </c>
      <c r="P31" s="65">
        <f>_xlfn.IFERROR(SUM(P14:P30),"")</f>
        <v>2180</v>
      </c>
      <c r="Q31" s="65">
        <f>_xlfn.IFERROR(SUM(Q14:Q30),"")</f>
        <v>3560</v>
      </c>
      <c r="R31" s="66">
        <f t="shared" si="2"/>
        <v>0</v>
      </c>
      <c r="S31" s="68">
        <f>_xlfn.IFERROR(SUM(S15:S29),"")</f>
        <v>26080000</v>
      </c>
      <c r="T31" s="69">
        <f t="shared" si="2"/>
        <v>0</v>
      </c>
      <c r="U31" s="399">
        <f t="shared" si="2"/>
        <v>0</v>
      </c>
      <c r="V31" s="435"/>
      <c r="W31" s="406">
        <f>_xlfn.IFERROR(SUM(W14:W30),"")</f>
        <v>0</v>
      </c>
    </row>
    <row r="32" spans="2:23" s="44" customFormat="1" ht="44.1" customHeight="1">
      <c r="B32" s="137" t="s">
        <v>76</v>
      </c>
      <c r="C32" s="140" t="s">
        <v>15</v>
      </c>
      <c r="D32" s="52" t="s">
        <v>16</v>
      </c>
      <c r="E32" s="3" t="s">
        <v>17</v>
      </c>
      <c r="F32" s="3" t="s">
        <v>77</v>
      </c>
      <c r="G32" s="104"/>
      <c r="H32" s="90"/>
      <c r="I32" s="103">
        <v>700</v>
      </c>
      <c r="J32" s="90"/>
      <c r="K32" s="90"/>
      <c r="L32" s="90"/>
      <c r="M32" s="125"/>
      <c r="N32" s="126"/>
      <c r="O32" s="103">
        <v>700</v>
      </c>
      <c r="P32" s="90"/>
      <c r="Q32" s="90"/>
      <c r="R32" s="91"/>
      <c r="S32" s="373">
        <f aca="true" t="shared" si="3" ref="S32:S37">PRODUCT(SUM(G32:R32),1000)</f>
        <v>1400000</v>
      </c>
      <c r="T32" s="71"/>
      <c r="U32" s="395" t="s">
        <v>18</v>
      </c>
      <c r="V32" s="440">
        <v>0</v>
      </c>
      <c r="W32" s="402">
        <f>PRODUCT(V32,S32)/1000</f>
        <v>0</v>
      </c>
    </row>
    <row r="33" spans="2:23" s="44" customFormat="1" ht="44.1" customHeight="1" thickBot="1">
      <c r="B33" s="138"/>
      <c r="C33" s="141"/>
      <c r="D33" s="54" t="s">
        <v>78</v>
      </c>
      <c r="E33" s="3" t="s">
        <v>79</v>
      </c>
      <c r="F33" s="3" t="s">
        <v>80</v>
      </c>
      <c r="G33" s="101">
        <v>500</v>
      </c>
      <c r="H33" s="97"/>
      <c r="I33" s="97"/>
      <c r="J33" s="105">
        <v>500</v>
      </c>
      <c r="K33" s="97"/>
      <c r="L33" s="97"/>
      <c r="M33" s="142">
        <v>500</v>
      </c>
      <c r="N33" s="142"/>
      <c r="O33" s="97"/>
      <c r="P33" s="97"/>
      <c r="Q33" s="352">
        <v>500</v>
      </c>
      <c r="R33" s="98"/>
      <c r="S33" s="373">
        <f t="shared" si="3"/>
        <v>2000000</v>
      </c>
      <c r="T33" s="72"/>
      <c r="U33" s="397" t="s">
        <v>18</v>
      </c>
      <c r="V33" s="434">
        <v>0</v>
      </c>
      <c r="W33" s="404">
        <f>PRODUCT(V33,S33)/1000</f>
        <v>0</v>
      </c>
    </row>
    <row r="34" spans="2:23" s="44" customFormat="1" ht="44.1" customHeight="1">
      <c r="B34" s="138"/>
      <c r="C34" s="57" t="s">
        <v>25</v>
      </c>
      <c r="D34" s="52" t="s">
        <v>81</v>
      </c>
      <c r="E34" s="3" t="s">
        <v>27</v>
      </c>
      <c r="F34" s="3" t="s">
        <v>82</v>
      </c>
      <c r="G34" s="104"/>
      <c r="H34" s="103">
        <v>200</v>
      </c>
      <c r="I34" s="90"/>
      <c r="J34" s="354">
        <v>200</v>
      </c>
      <c r="K34" s="353"/>
      <c r="L34" s="354">
        <v>200</v>
      </c>
      <c r="M34" s="125"/>
      <c r="N34" s="126"/>
      <c r="O34" s="354">
        <v>200</v>
      </c>
      <c r="P34" s="353"/>
      <c r="Q34" s="90"/>
      <c r="R34" s="91"/>
      <c r="S34" s="373">
        <f t="shared" si="3"/>
        <v>800000</v>
      </c>
      <c r="T34" s="71"/>
      <c r="U34" s="395" t="s">
        <v>18</v>
      </c>
      <c r="V34" s="440">
        <v>0</v>
      </c>
      <c r="W34" s="402">
        <f>PRODUCT(V34,S34)/1000</f>
        <v>0</v>
      </c>
    </row>
    <row r="35" spans="2:23" s="44" customFormat="1" ht="44.1" customHeight="1">
      <c r="B35" s="138"/>
      <c r="C35" s="59" t="s">
        <v>38</v>
      </c>
      <c r="D35" s="47" t="s">
        <v>83</v>
      </c>
      <c r="E35" s="3" t="s">
        <v>27</v>
      </c>
      <c r="F35" s="3" t="s">
        <v>84</v>
      </c>
      <c r="G35" s="81">
        <v>400</v>
      </c>
      <c r="H35" s="95"/>
      <c r="I35" s="95"/>
      <c r="J35" s="95"/>
      <c r="K35" s="95"/>
      <c r="L35" s="93">
        <v>400</v>
      </c>
      <c r="M35" s="127"/>
      <c r="N35" s="128"/>
      <c r="O35" s="95"/>
      <c r="P35" s="93">
        <v>400</v>
      </c>
      <c r="Q35" s="95"/>
      <c r="R35" s="94"/>
      <c r="S35" s="373"/>
      <c r="T35" s="117">
        <v>1200000</v>
      </c>
      <c r="U35" s="396" t="s">
        <v>85</v>
      </c>
      <c r="V35" s="439">
        <v>0</v>
      </c>
      <c r="W35" s="403">
        <f>PRODUCT(V35,T35)</f>
        <v>0</v>
      </c>
    </row>
    <row r="36" spans="2:23" s="44" customFormat="1" ht="44.1" customHeight="1">
      <c r="B36" s="138"/>
      <c r="C36" s="59" t="s">
        <v>40</v>
      </c>
      <c r="D36" s="47" t="s">
        <v>41</v>
      </c>
      <c r="E36" s="3" t="s">
        <v>42</v>
      </c>
      <c r="F36" s="3" t="s">
        <v>130</v>
      </c>
      <c r="G36" s="92"/>
      <c r="H36" s="95"/>
      <c r="I36" s="95"/>
      <c r="J36" s="93">
        <v>400</v>
      </c>
      <c r="K36" s="95"/>
      <c r="L36" s="95"/>
      <c r="M36" s="127"/>
      <c r="N36" s="128"/>
      <c r="O36" s="95"/>
      <c r="P36" s="93">
        <v>400</v>
      </c>
      <c r="Q36" s="95"/>
      <c r="R36" s="94"/>
      <c r="S36" s="373">
        <f t="shared" si="3"/>
        <v>800000</v>
      </c>
      <c r="T36" s="117"/>
      <c r="U36" s="396" t="s">
        <v>18</v>
      </c>
      <c r="V36" s="439">
        <v>0</v>
      </c>
      <c r="W36" s="403">
        <f>PRODUCT(V36,S36)/1000</f>
        <v>0</v>
      </c>
    </row>
    <row r="37" spans="2:23" s="44" customFormat="1" ht="44.1" customHeight="1">
      <c r="B37" s="138"/>
      <c r="C37" s="59" t="s">
        <v>35</v>
      </c>
      <c r="D37" s="47" t="s">
        <v>69</v>
      </c>
      <c r="E37" s="3" t="s">
        <v>31</v>
      </c>
      <c r="F37" s="3" t="s">
        <v>86</v>
      </c>
      <c r="G37" s="92"/>
      <c r="H37" s="93">
        <v>400</v>
      </c>
      <c r="I37" s="95"/>
      <c r="J37" s="95"/>
      <c r="K37" s="93">
        <v>400</v>
      </c>
      <c r="L37" s="95"/>
      <c r="M37" s="127"/>
      <c r="N37" s="128"/>
      <c r="O37" s="93">
        <v>400</v>
      </c>
      <c r="P37" s="95"/>
      <c r="Q37" s="95"/>
      <c r="R37" s="94"/>
      <c r="S37" s="373">
        <f t="shared" si="3"/>
        <v>1200000</v>
      </c>
      <c r="T37" s="117"/>
      <c r="U37" s="396" t="s">
        <v>18</v>
      </c>
      <c r="V37" s="439">
        <v>0</v>
      </c>
      <c r="W37" s="403">
        <f aca="true" t="shared" si="4" ref="W32:W38">PRODUCT(V37,S37)/1000</f>
        <v>0</v>
      </c>
    </row>
    <row r="38" spans="2:23" s="44" customFormat="1" ht="44.1" customHeight="1" thickBot="1">
      <c r="B38" s="138"/>
      <c r="C38" s="58" t="s">
        <v>87</v>
      </c>
      <c r="D38" s="54" t="s">
        <v>88</v>
      </c>
      <c r="E38" s="3" t="s">
        <v>63</v>
      </c>
      <c r="F38" s="3" t="s">
        <v>89</v>
      </c>
      <c r="G38" s="143">
        <v>1500000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5"/>
      <c r="S38" s="375"/>
      <c r="T38" s="118">
        <v>1500000</v>
      </c>
      <c r="U38" s="397" t="s">
        <v>85</v>
      </c>
      <c r="V38" s="434">
        <v>0</v>
      </c>
      <c r="W38" s="404">
        <f>PRODUCT(V38,T38)</f>
        <v>0</v>
      </c>
    </row>
    <row r="39" spans="2:23" s="44" customFormat="1" ht="44.1" customHeight="1" thickBot="1">
      <c r="B39" s="139"/>
      <c r="C39" s="133" t="s">
        <v>90</v>
      </c>
      <c r="D39" s="134"/>
      <c r="E39" s="134"/>
      <c r="F39" s="135"/>
      <c r="G39" s="80">
        <f>G33</f>
        <v>500</v>
      </c>
      <c r="H39" s="65">
        <f>_xlfn.IFERROR(SUM(H32:H37),"")</f>
        <v>600</v>
      </c>
      <c r="I39" s="65">
        <f>_xlfn.IFERROR(SUM(I32:I38),"")</f>
        <v>700</v>
      </c>
      <c r="J39" s="65">
        <f>_xlfn.IFERROR(SUM(J32:J38),"")</f>
        <v>1100</v>
      </c>
      <c r="K39" s="65">
        <f>K37+K34</f>
        <v>400</v>
      </c>
      <c r="L39" s="65">
        <f>L34</f>
        <v>200</v>
      </c>
      <c r="M39" s="136">
        <f>_xlfn.IFERROR(SUM(M32:M38),"")</f>
        <v>500</v>
      </c>
      <c r="N39" s="136">
        <f aca="true" t="shared" si="5" ref="N39:R39">_xlfn.IFERROR(SUM(N32:N38),"")</f>
        <v>0</v>
      </c>
      <c r="O39" s="65">
        <f>_xlfn.IFERROR(SUM(O32:O38),"")</f>
        <v>1300</v>
      </c>
      <c r="P39" s="65">
        <f>P34+P36</f>
        <v>400</v>
      </c>
      <c r="Q39" s="65">
        <f>_xlfn.IFERROR(SUM(Q32:Q38),"")</f>
        <v>500</v>
      </c>
      <c r="R39" s="66">
        <f t="shared" si="5"/>
        <v>0</v>
      </c>
      <c r="S39" s="68">
        <f>_xlfn.IFERROR(SUM(S32:S38),"")</f>
        <v>6200000</v>
      </c>
      <c r="T39" s="119">
        <f>_xlfn.IFERROR(SUM(T32:T38),"")</f>
        <v>2700000</v>
      </c>
      <c r="U39" s="399"/>
      <c r="V39" s="435"/>
      <c r="W39" s="406">
        <f>_xlfn.IFERROR(SUM(W32:W38),"")</f>
        <v>0</v>
      </c>
    </row>
    <row r="40" spans="2:23" s="44" customFormat="1" ht="44.1" customHeight="1">
      <c r="B40" s="137" t="s">
        <v>91</v>
      </c>
      <c r="C40" s="57" t="s">
        <v>15</v>
      </c>
      <c r="D40" s="3" t="s">
        <v>92</v>
      </c>
      <c r="E40" s="3" t="s">
        <v>93</v>
      </c>
      <c r="F40" s="3" t="s">
        <v>94</v>
      </c>
      <c r="G40" s="104"/>
      <c r="H40" s="353"/>
      <c r="I40" s="90"/>
      <c r="J40" s="90"/>
      <c r="K40" s="90"/>
      <c r="L40" s="90"/>
      <c r="M40" s="125"/>
      <c r="N40" s="126"/>
      <c r="O40" s="90"/>
      <c r="P40" s="90"/>
      <c r="Q40" s="354">
        <v>1</v>
      </c>
      <c r="R40" s="91"/>
      <c r="S40" s="361">
        <f>SUM(G40:R40)</f>
        <v>1</v>
      </c>
      <c r="T40" s="71"/>
      <c r="U40" s="273" t="s">
        <v>55</v>
      </c>
      <c r="V40" s="439">
        <v>0</v>
      </c>
      <c r="W40" s="403">
        <f aca="true" t="shared" si="6" ref="W40:W44">PRODUCT(V40,T40)</f>
        <v>0</v>
      </c>
    </row>
    <row r="41" spans="2:23" s="44" customFormat="1" ht="44.1" customHeight="1">
      <c r="B41" s="138"/>
      <c r="C41" s="59" t="s">
        <v>15</v>
      </c>
      <c r="D41" s="3" t="s">
        <v>131</v>
      </c>
      <c r="E41" s="3" t="s">
        <v>23</v>
      </c>
      <c r="F41" s="3" t="s">
        <v>94</v>
      </c>
      <c r="G41" s="92"/>
      <c r="H41" s="95"/>
      <c r="I41" s="350">
        <v>1</v>
      </c>
      <c r="J41" s="95"/>
      <c r="K41" s="95"/>
      <c r="L41" s="349"/>
      <c r="M41" s="127"/>
      <c r="N41" s="128"/>
      <c r="O41" s="95"/>
      <c r="P41" s="95"/>
      <c r="Q41" s="95"/>
      <c r="R41" s="94"/>
      <c r="S41" s="360">
        <f aca="true" t="shared" si="7" ref="S41:S44">SUM(G41:R41)</f>
        <v>1</v>
      </c>
      <c r="T41" s="70"/>
      <c r="U41" s="273" t="s">
        <v>55</v>
      </c>
      <c r="V41" s="439">
        <v>0</v>
      </c>
      <c r="W41" s="403">
        <f t="shared" si="6"/>
        <v>0</v>
      </c>
    </row>
    <row r="42" spans="2:23" s="44" customFormat="1" ht="44.1" customHeight="1">
      <c r="B42" s="138"/>
      <c r="C42" s="59" t="s">
        <v>35</v>
      </c>
      <c r="D42" s="3" t="s">
        <v>69</v>
      </c>
      <c r="E42" s="3" t="s">
        <v>31</v>
      </c>
      <c r="F42" s="3" t="s">
        <v>95</v>
      </c>
      <c r="G42" s="81">
        <v>1</v>
      </c>
      <c r="H42" s="95"/>
      <c r="I42" s="95"/>
      <c r="J42" s="95"/>
      <c r="K42" s="95"/>
      <c r="L42" s="95"/>
      <c r="M42" s="127"/>
      <c r="N42" s="128"/>
      <c r="O42" s="95"/>
      <c r="P42" s="95"/>
      <c r="Q42" s="95"/>
      <c r="R42" s="94"/>
      <c r="S42" s="360">
        <v>1</v>
      </c>
      <c r="T42" s="70"/>
      <c r="U42" s="273" t="s">
        <v>55</v>
      </c>
      <c r="V42" s="439">
        <v>0</v>
      </c>
      <c r="W42" s="403">
        <f t="shared" si="6"/>
        <v>0</v>
      </c>
    </row>
    <row r="43" spans="2:23" s="44" customFormat="1" ht="44.1" customHeight="1">
      <c r="B43" s="138"/>
      <c r="C43" s="59" t="s">
        <v>21</v>
      </c>
      <c r="D43" s="3" t="s">
        <v>22</v>
      </c>
      <c r="E43" s="3" t="s">
        <v>23</v>
      </c>
      <c r="F43" s="3" t="s">
        <v>96</v>
      </c>
      <c r="G43" s="92"/>
      <c r="H43" s="95"/>
      <c r="I43" s="93">
        <v>1</v>
      </c>
      <c r="J43" s="95"/>
      <c r="K43" s="95"/>
      <c r="L43" s="95"/>
      <c r="M43" s="127"/>
      <c r="N43" s="128"/>
      <c r="O43" s="95"/>
      <c r="P43" s="95"/>
      <c r="Q43" s="95"/>
      <c r="R43" s="94"/>
      <c r="S43" s="360">
        <f t="shared" si="7"/>
        <v>1</v>
      </c>
      <c r="T43" s="70"/>
      <c r="U43" s="273" t="s">
        <v>97</v>
      </c>
      <c r="V43" s="439">
        <v>0</v>
      </c>
      <c r="W43" s="403">
        <f t="shared" si="6"/>
        <v>0</v>
      </c>
    </row>
    <row r="44" spans="2:23" s="44" customFormat="1" ht="44.1" customHeight="1" thickBot="1">
      <c r="B44" s="138"/>
      <c r="C44" s="58" t="s">
        <v>72</v>
      </c>
      <c r="D44" s="3" t="s">
        <v>73</v>
      </c>
      <c r="E44" s="3" t="s">
        <v>74</v>
      </c>
      <c r="F44" s="3" t="s">
        <v>98</v>
      </c>
      <c r="G44" s="96"/>
      <c r="H44" s="97"/>
      <c r="I44" s="97"/>
      <c r="J44" s="105">
        <v>1</v>
      </c>
      <c r="K44" s="97"/>
      <c r="L44" s="97"/>
      <c r="M44" s="129"/>
      <c r="N44" s="130"/>
      <c r="O44" s="352">
        <v>1</v>
      </c>
      <c r="P44" s="97"/>
      <c r="Q44" s="97"/>
      <c r="R44" s="98"/>
      <c r="S44" s="362">
        <f t="shared" si="7"/>
        <v>2</v>
      </c>
      <c r="T44" s="72"/>
      <c r="U44" s="400" t="s">
        <v>55</v>
      </c>
      <c r="V44" s="439">
        <v>0</v>
      </c>
      <c r="W44" s="407">
        <f t="shared" si="6"/>
        <v>0</v>
      </c>
    </row>
    <row r="45" spans="2:23" s="44" customFormat="1" ht="44.1" customHeight="1" thickBot="1">
      <c r="B45" s="169"/>
      <c r="C45" s="170" t="s">
        <v>99</v>
      </c>
      <c r="D45" s="171"/>
      <c r="E45" s="171"/>
      <c r="F45" s="172"/>
      <c r="G45" s="106">
        <f aca="true" t="shared" si="8" ref="G45:U45">_xlfn.IFERROR(SUM(G40:G44),"")</f>
        <v>1</v>
      </c>
      <c r="H45" s="75">
        <f t="shared" si="8"/>
        <v>0</v>
      </c>
      <c r="I45" s="75">
        <f t="shared" si="8"/>
        <v>2</v>
      </c>
      <c r="J45" s="75">
        <f t="shared" si="8"/>
        <v>1</v>
      </c>
      <c r="K45" s="75">
        <f t="shared" si="8"/>
        <v>0</v>
      </c>
      <c r="L45" s="75">
        <f t="shared" si="8"/>
        <v>0</v>
      </c>
      <c r="M45" s="123">
        <f t="shared" si="8"/>
        <v>0</v>
      </c>
      <c r="N45" s="123">
        <f t="shared" si="8"/>
        <v>0</v>
      </c>
      <c r="O45" s="75">
        <f t="shared" si="8"/>
        <v>1</v>
      </c>
      <c r="P45" s="75">
        <f t="shared" si="8"/>
        <v>0</v>
      </c>
      <c r="Q45" s="75">
        <f t="shared" si="8"/>
        <v>1</v>
      </c>
      <c r="R45" s="77">
        <f t="shared" si="8"/>
        <v>0</v>
      </c>
      <c r="S45" s="79">
        <f>SUM(G45:R45)</f>
        <v>6</v>
      </c>
      <c r="T45" s="364"/>
      <c r="U45" s="381"/>
      <c r="V45" s="401"/>
      <c r="W45" s="408">
        <f>_xlfn.IFERROR(SUM(W40:W44),"")</f>
        <v>0</v>
      </c>
    </row>
    <row r="46" spans="7:21" s="44" customFormat="1" ht="23.1" customHeight="1" thickBot="1"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78"/>
      <c r="U46" s="376"/>
    </row>
    <row r="47" spans="3:23" s="44" customFormat="1" ht="44.1" customHeight="1" thickBot="1">
      <c r="C47" s="355" t="s">
        <v>44</v>
      </c>
      <c r="D47" s="356"/>
      <c r="E47" s="356"/>
      <c r="F47" s="356"/>
      <c r="G47" s="357">
        <f>G39+G31</f>
        <v>11500</v>
      </c>
      <c r="H47" s="358">
        <f>H39+H31</f>
        <v>2600</v>
      </c>
      <c r="I47" s="358">
        <f>I39+I31</f>
        <v>3360</v>
      </c>
      <c r="J47" s="358">
        <f>J39+J31</f>
        <v>3490</v>
      </c>
      <c r="K47" s="358">
        <f>K39+K31</f>
        <v>2890</v>
      </c>
      <c r="L47" s="358">
        <f>L39+L31</f>
        <v>2240</v>
      </c>
      <c r="M47" s="356">
        <f>M39+M31</f>
        <v>3300</v>
      </c>
      <c r="N47" s="356"/>
      <c r="O47" s="358">
        <f>O39+O31</f>
        <v>3760</v>
      </c>
      <c r="P47" s="358">
        <f>P39+P31</f>
        <v>2580</v>
      </c>
      <c r="Q47" s="358">
        <f>Q39+Q31</f>
        <v>4060</v>
      </c>
      <c r="R47" s="359">
        <v>0</v>
      </c>
      <c r="S47" s="76">
        <f>S39+S31</f>
        <v>32280000</v>
      </c>
      <c r="T47" s="76">
        <f>_xlfn.IFERROR(SUM(T14,T15,T16,T17,T18,T19,T20,T21,T22,T23,T24,T25,T26,T27,T28,T29,T30,T32,T33,T34,T35,T36,T37,T38,T40,T41,T42,T43,T44),"")</f>
        <v>2700000</v>
      </c>
      <c r="U47" s="382"/>
      <c r="V47" s="266"/>
      <c r="W47" s="409">
        <f>_xlfn.IFERROR(SUM(W14,W15,W16,W17,W18,W19,W20,W21,W22,W23,W24,W25,W26,W27,W28,W29,W30,W32,W33,W34,W35,W36,W37,W38,W40,W41,W42,W43,W44),"")</f>
        <v>0</v>
      </c>
    </row>
    <row r="48" spans="3:6" ht="23.1" customHeight="1">
      <c r="C48" s="1"/>
      <c r="D48" s="1"/>
      <c r="E48" s="1"/>
      <c r="F48" s="1"/>
    </row>
    <row r="49" spans="3:6" ht="23.1" customHeight="1">
      <c r="C49" s="1"/>
      <c r="D49" s="1"/>
      <c r="E49" s="1"/>
      <c r="F49" s="1"/>
    </row>
    <row r="50" ht="23.1" customHeight="1" thickBot="1"/>
    <row r="51" spans="3:6" ht="30" customHeight="1" thickBot="1">
      <c r="C51" s="179" t="s">
        <v>0</v>
      </c>
      <c r="D51" s="180"/>
      <c r="E51" s="28"/>
      <c r="F51" s="28"/>
    </row>
    <row r="52" ht="23.1" customHeight="1"/>
    <row r="53" spans="22:42" ht="23.1" customHeight="1" thickBot="1"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</row>
    <row r="54" spans="3:42" ht="30" customHeight="1">
      <c r="C54" s="219" t="s">
        <v>1</v>
      </c>
      <c r="D54" s="220" t="s">
        <v>2</v>
      </c>
      <c r="E54" s="220" t="s">
        <v>3</v>
      </c>
      <c r="F54" s="220" t="s">
        <v>4</v>
      </c>
      <c r="G54" s="221" t="s">
        <v>5</v>
      </c>
      <c r="H54" s="221"/>
      <c r="I54" s="221" t="s">
        <v>6</v>
      </c>
      <c r="J54" s="221"/>
      <c r="K54" s="221"/>
      <c r="L54" s="221"/>
      <c r="M54" s="222"/>
      <c r="N54" s="231" t="s">
        <v>7</v>
      </c>
      <c r="O54" s="194" t="s">
        <v>9</v>
      </c>
      <c r="P54" s="243" t="s">
        <v>10</v>
      </c>
      <c r="Q54" s="249" t="s">
        <v>125</v>
      </c>
      <c r="R54" s="196"/>
      <c r="S54" s="196"/>
      <c r="T54" s="196"/>
      <c r="U54" s="384"/>
      <c r="V54" s="202"/>
      <c r="W54" s="202"/>
      <c r="X54" s="203"/>
      <c r="Y54" s="203"/>
      <c r="Z54" s="203"/>
      <c r="AA54" s="203"/>
      <c r="AB54" s="203"/>
      <c r="AC54" s="203"/>
      <c r="AD54" s="203"/>
      <c r="AE54" s="196"/>
      <c r="AF54" s="196"/>
      <c r="AG54" s="196"/>
      <c r="AH54" s="197"/>
      <c r="AI54" s="196"/>
      <c r="AJ54" s="196"/>
      <c r="AK54" s="196"/>
      <c r="AL54" s="196"/>
      <c r="AM54" s="196"/>
      <c r="AN54" s="196"/>
      <c r="AO54" s="197"/>
      <c r="AP54" s="107"/>
    </row>
    <row r="55" spans="3:42" ht="30" customHeight="1">
      <c r="C55" s="223"/>
      <c r="D55" s="190"/>
      <c r="E55" s="190"/>
      <c r="F55" s="190"/>
      <c r="G55" s="2">
        <v>42</v>
      </c>
      <c r="H55" s="2">
        <v>43</v>
      </c>
      <c r="I55" s="2">
        <v>44</v>
      </c>
      <c r="J55" s="2">
        <v>45</v>
      </c>
      <c r="K55" s="2">
        <v>46</v>
      </c>
      <c r="L55" s="2">
        <v>47</v>
      </c>
      <c r="M55" s="19">
        <v>48</v>
      </c>
      <c r="N55" s="232"/>
      <c r="O55" s="195"/>
      <c r="P55" s="244"/>
      <c r="Q55" s="195"/>
      <c r="R55" s="196"/>
      <c r="S55" s="196"/>
      <c r="T55" s="196"/>
      <c r="U55" s="384"/>
      <c r="V55" s="202"/>
      <c r="W55" s="202"/>
      <c r="X55" s="204"/>
      <c r="Y55" s="204"/>
      <c r="Z55" s="204"/>
      <c r="AA55" s="204"/>
      <c r="AB55" s="204"/>
      <c r="AC55" s="204"/>
      <c r="AD55" s="204"/>
      <c r="AE55" s="196"/>
      <c r="AF55" s="196"/>
      <c r="AG55" s="196"/>
      <c r="AH55" s="197"/>
      <c r="AI55" s="196"/>
      <c r="AJ55" s="196"/>
      <c r="AK55" s="196"/>
      <c r="AL55" s="196"/>
      <c r="AM55" s="196"/>
      <c r="AN55" s="196"/>
      <c r="AO55" s="197"/>
      <c r="AP55" s="107"/>
    </row>
    <row r="56" spans="3:42" ht="30" customHeight="1">
      <c r="C56" s="223"/>
      <c r="D56" s="190"/>
      <c r="E56" s="190"/>
      <c r="F56" s="190"/>
      <c r="G56" s="29">
        <v>18</v>
      </c>
      <c r="H56" s="29">
        <v>25</v>
      </c>
      <c r="I56" s="29" t="s">
        <v>11</v>
      </c>
      <c r="J56" s="29" t="s">
        <v>12</v>
      </c>
      <c r="K56" s="29">
        <v>15</v>
      </c>
      <c r="L56" s="29">
        <v>22</v>
      </c>
      <c r="M56" s="30">
        <v>29</v>
      </c>
      <c r="N56" s="232"/>
      <c r="O56" s="195"/>
      <c r="P56" s="244"/>
      <c r="Q56" s="195"/>
      <c r="R56" s="196"/>
      <c r="S56" s="196"/>
      <c r="T56" s="196"/>
      <c r="U56" s="384"/>
      <c r="V56" s="202"/>
      <c r="W56" s="202"/>
      <c r="X56" s="205"/>
      <c r="Y56" s="205"/>
      <c r="Z56" s="205"/>
      <c r="AA56" s="205"/>
      <c r="AB56" s="205"/>
      <c r="AC56" s="205"/>
      <c r="AD56" s="205"/>
      <c r="AE56" s="196"/>
      <c r="AF56" s="196"/>
      <c r="AG56" s="196"/>
      <c r="AH56" s="197"/>
      <c r="AI56" s="196"/>
      <c r="AJ56" s="196"/>
      <c r="AK56" s="196"/>
      <c r="AL56" s="196"/>
      <c r="AM56" s="196"/>
      <c r="AN56" s="196"/>
      <c r="AO56" s="197"/>
      <c r="AP56" s="107"/>
    </row>
    <row r="57" spans="3:42" ht="30" customHeight="1" thickBot="1">
      <c r="C57" s="223"/>
      <c r="D57" s="190"/>
      <c r="E57" s="190"/>
      <c r="F57" s="190"/>
      <c r="G57" s="29">
        <v>24</v>
      </c>
      <c r="H57" s="29">
        <v>31</v>
      </c>
      <c r="I57" s="29" t="s">
        <v>13</v>
      </c>
      <c r="J57" s="29">
        <v>14</v>
      </c>
      <c r="K57" s="29">
        <v>21</v>
      </c>
      <c r="L57" s="29">
        <v>28</v>
      </c>
      <c r="M57" s="30">
        <v>30</v>
      </c>
      <c r="N57" s="232"/>
      <c r="O57" s="110"/>
      <c r="P57" s="458" t="s">
        <v>138</v>
      </c>
      <c r="Q57" s="369" t="s">
        <v>138</v>
      </c>
      <c r="R57" s="206"/>
      <c r="S57" s="206"/>
      <c r="T57" s="206"/>
      <c r="U57" s="385"/>
      <c r="V57" s="202"/>
      <c r="W57" s="202"/>
      <c r="X57" s="205"/>
      <c r="Y57" s="205"/>
      <c r="Z57" s="205"/>
      <c r="AA57" s="205"/>
      <c r="AB57" s="205"/>
      <c r="AC57" s="205"/>
      <c r="AD57" s="205"/>
      <c r="AE57" s="196"/>
      <c r="AF57" s="196"/>
      <c r="AG57" s="196"/>
      <c r="AH57" s="197"/>
      <c r="AI57" s="206"/>
      <c r="AJ57" s="206"/>
      <c r="AK57" s="206"/>
      <c r="AL57" s="206"/>
      <c r="AM57" s="206"/>
      <c r="AN57" s="206"/>
      <c r="AO57" s="197"/>
      <c r="AP57" s="107"/>
    </row>
    <row r="58" spans="3:42" ht="23.1" customHeight="1" thickBot="1">
      <c r="C58" s="22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34"/>
      <c r="O58" s="25"/>
      <c r="P58" s="242"/>
      <c r="Q58" s="25"/>
      <c r="R58" s="107"/>
      <c r="S58" s="107"/>
      <c r="T58" s="107"/>
      <c r="U58" s="386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</row>
    <row r="59" spans="2:42" ht="44.1" customHeight="1" thickBot="1">
      <c r="B59" s="216" t="s">
        <v>51</v>
      </c>
      <c r="C59" s="177" t="s">
        <v>15</v>
      </c>
      <c r="D59" s="40" t="s">
        <v>16</v>
      </c>
      <c r="E59" s="5" t="s">
        <v>17</v>
      </c>
      <c r="F59" s="3" t="s">
        <v>122</v>
      </c>
      <c r="G59" s="35">
        <v>800</v>
      </c>
      <c r="H59" s="199"/>
      <c r="I59" s="6"/>
      <c r="J59" s="33">
        <v>800</v>
      </c>
      <c r="K59" s="6"/>
      <c r="L59" s="33">
        <v>800</v>
      </c>
      <c r="M59" s="7"/>
      <c r="N59" s="279">
        <v>2400000</v>
      </c>
      <c r="O59" s="237" t="s">
        <v>18</v>
      </c>
      <c r="P59" s="245">
        <v>0</v>
      </c>
      <c r="Q59" s="250">
        <f>PRODUCT(P59,N59)/1000</f>
        <v>0</v>
      </c>
      <c r="R59" s="108"/>
      <c r="S59" s="208"/>
      <c r="T59" s="108"/>
      <c r="U59" s="387"/>
      <c r="V59" s="205"/>
      <c r="W59" s="205"/>
      <c r="X59" s="207"/>
      <c r="Y59" s="207"/>
      <c r="Z59" s="207"/>
      <c r="AA59" s="207"/>
      <c r="AB59" s="207"/>
      <c r="AC59" s="207"/>
      <c r="AD59" s="207"/>
      <c r="AE59" s="108"/>
      <c r="AF59" s="108"/>
      <c r="AG59" s="108"/>
      <c r="AH59" s="107"/>
      <c r="AI59" s="108"/>
      <c r="AJ59" s="208"/>
      <c r="AK59" s="108"/>
      <c r="AL59" s="209"/>
      <c r="AM59" s="208"/>
      <c r="AN59" s="108"/>
      <c r="AO59" s="210"/>
      <c r="AP59" s="107"/>
    </row>
    <row r="60" spans="2:42" ht="44.1" customHeight="1" thickBot="1">
      <c r="B60" s="217"/>
      <c r="C60" s="191"/>
      <c r="D60" s="41" t="s">
        <v>19</v>
      </c>
      <c r="E60" s="3" t="s">
        <v>20</v>
      </c>
      <c r="F60" s="16" t="s">
        <v>45</v>
      </c>
      <c r="G60" s="36">
        <v>350</v>
      </c>
      <c r="H60" s="4"/>
      <c r="I60" s="4"/>
      <c r="J60" s="4"/>
      <c r="K60" s="34">
        <v>300</v>
      </c>
      <c r="L60" s="4"/>
      <c r="M60" s="20"/>
      <c r="N60" s="235">
        <v>650000</v>
      </c>
      <c r="O60" s="238" t="s">
        <v>18</v>
      </c>
      <c r="P60" s="246">
        <v>0</v>
      </c>
      <c r="Q60" s="250">
        <f>PRODUCT(P60,N60)/1000</f>
        <v>0</v>
      </c>
      <c r="R60" s="108"/>
      <c r="S60" s="208"/>
      <c r="T60" s="108"/>
      <c r="U60" s="387"/>
      <c r="V60" s="205"/>
      <c r="W60" s="205"/>
      <c r="X60" s="207"/>
      <c r="Y60" s="207"/>
      <c r="Z60" s="207"/>
      <c r="AA60" s="207"/>
      <c r="AB60" s="207"/>
      <c r="AC60" s="207"/>
      <c r="AD60" s="207"/>
      <c r="AE60" s="108"/>
      <c r="AF60" s="108"/>
      <c r="AG60" s="108"/>
      <c r="AH60" s="107"/>
      <c r="AI60" s="108"/>
      <c r="AJ60" s="208"/>
      <c r="AK60" s="108"/>
      <c r="AL60" s="209"/>
      <c r="AM60" s="208"/>
      <c r="AN60" s="108"/>
      <c r="AO60" s="210"/>
      <c r="AP60" s="107"/>
    </row>
    <row r="61" spans="2:42" ht="44.1" customHeight="1" thickBot="1">
      <c r="B61" s="217"/>
      <c r="C61" s="178"/>
      <c r="D61" s="42" t="s">
        <v>19</v>
      </c>
      <c r="E61" s="8" t="s">
        <v>20</v>
      </c>
      <c r="F61" s="17" t="s">
        <v>46</v>
      </c>
      <c r="G61" s="37"/>
      <c r="H61" s="31">
        <v>450</v>
      </c>
      <c r="I61" s="9"/>
      <c r="J61" s="200">
        <v>450</v>
      </c>
      <c r="K61" s="9"/>
      <c r="L61" s="31">
        <v>450</v>
      </c>
      <c r="M61" s="21"/>
      <c r="N61" s="235">
        <v>1350000</v>
      </c>
      <c r="O61" s="239" t="s">
        <v>18</v>
      </c>
      <c r="P61" s="247">
        <v>0</v>
      </c>
      <c r="Q61" s="250">
        <f aca="true" t="shared" si="9" ref="Q61:Q70">PRODUCT(P61,N61)/1000</f>
        <v>0</v>
      </c>
      <c r="R61" s="108"/>
      <c r="S61" s="208"/>
      <c r="T61" s="108"/>
      <c r="U61" s="387"/>
      <c r="V61" s="205"/>
      <c r="W61" s="205"/>
      <c r="X61" s="207"/>
      <c r="Y61" s="207"/>
      <c r="Z61" s="207"/>
      <c r="AA61" s="207"/>
      <c r="AB61" s="207"/>
      <c r="AC61" s="207"/>
      <c r="AD61" s="207"/>
      <c r="AE61" s="108"/>
      <c r="AF61" s="108"/>
      <c r="AG61" s="108"/>
      <c r="AH61" s="107"/>
      <c r="AI61" s="108"/>
      <c r="AJ61" s="208"/>
      <c r="AK61" s="108"/>
      <c r="AL61" s="209"/>
      <c r="AM61" s="208"/>
      <c r="AN61" s="108"/>
      <c r="AO61" s="210"/>
      <c r="AP61" s="107"/>
    </row>
    <row r="62" spans="2:42" ht="44.1" customHeight="1" thickBot="1">
      <c r="B62" s="217"/>
      <c r="C62" s="177" t="s">
        <v>21</v>
      </c>
      <c r="D62" s="40" t="s">
        <v>22</v>
      </c>
      <c r="E62" s="5" t="s">
        <v>23</v>
      </c>
      <c r="F62" s="15" t="s">
        <v>47</v>
      </c>
      <c r="G62" s="35">
        <v>500</v>
      </c>
      <c r="H62" s="6"/>
      <c r="I62" s="6"/>
      <c r="J62" s="6"/>
      <c r="K62" s="33">
        <v>500</v>
      </c>
      <c r="L62" s="6"/>
      <c r="M62" s="22"/>
      <c r="N62" s="235">
        <v>1000000</v>
      </c>
      <c r="O62" s="237" t="s">
        <v>18</v>
      </c>
      <c r="P62" s="245">
        <v>0</v>
      </c>
      <c r="Q62" s="250">
        <f t="shared" si="9"/>
        <v>0</v>
      </c>
      <c r="R62" s="108"/>
      <c r="S62" s="208"/>
      <c r="T62" s="108"/>
      <c r="U62" s="387"/>
      <c r="V62" s="205"/>
      <c r="W62" s="205"/>
      <c r="X62" s="207"/>
      <c r="Y62" s="207"/>
      <c r="Z62" s="207"/>
      <c r="AA62" s="207"/>
      <c r="AB62" s="207"/>
      <c r="AC62" s="207"/>
      <c r="AD62" s="207"/>
      <c r="AE62" s="108"/>
      <c r="AF62" s="108"/>
      <c r="AG62" s="108"/>
      <c r="AH62" s="107"/>
      <c r="AI62" s="108"/>
      <c r="AJ62" s="208"/>
      <c r="AK62" s="108"/>
      <c r="AL62" s="209"/>
      <c r="AM62" s="208"/>
      <c r="AN62" s="108"/>
      <c r="AO62" s="210"/>
      <c r="AP62" s="107"/>
    </row>
    <row r="63" spans="2:42" ht="44.1" customHeight="1" thickBot="1">
      <c r="B63" s="217"/>
      <c r="C63" s="178"/>
      <c r="D63" s="42" t="s">
        <v>24</v>
      </c>
      <c r="E63" s="8" t="s">
        <v>23</v>
      </c>
      <c r="F63" s="17" t="s">
        <v>48</v>
      </c>
      <c r="G63" s="37"/>
      <c r="H63" s="31">
        <v>500</v>
      </c>
      <c r="I63" s="9"/>
      <c r="J63" s="9"/>
      <c r="K63" s="31">
        <v>500</v>
      </c>
      <c r="L63" s="9"/>
      <c r="M63" s="21"/>
      <c r="N63" s="235">
        <v>1000000</v>
      </c>
      <c r="O63" s="239" t="s">
        <v>18</v>
      </c>
      <c r="P63" s="247">
        <v>0</v>
      </c>
      <c r="Q63" s="250">
        <f t="shared" si="9"/>
        <v>0</v>
      </c>
      <c r="R63" s="108"/>
      <c r="S63" s="208"/>
      <c r="T63" s="108"/>
      <c r="U63" s="387"/>
      <c r="V63" s="205"/>
      <c r="W63" s="205"/>
      <c r="X63" s="207"/>
      <c r="Y63" s="207"/>
      <c r="Z63" s="207"/>
      <c r="AA63" s="207"/>
      <c r="AB63" s="207"/>
      <c r="AC63" s="207"/>
      <c r="AD63" s="207"/>
      <c r="AE63" s="108"/>
      <c r="AF63" s="108"/>
      <c r="AG63" s="108"/>
      <c r="AH63" s="107"/>
      <c r="AI63" s="108"/>
      <c r="AJ63" s="208"/>
      <c r="AK63" s="108"/>
      <c r="AL63" s="209"/>
      <c r="AM63" s="208"/>
      <c r="AN63" s="108"/>
      <c r="AO63" s="210"/>
      <c r="AP63" s="107"/>
    </row>
    <row r="64" spans="2:42" ht="44.1" customHeight="1" thickBot="1">
      <c r="B64" s="217"/>
      <c r="C64" s="177" t="s">
        <v>25</v>
      </c>
      <c r="D64" s="40" t="s">
        <v>26</v>
      </c>
      <c r="E64" s="5" t="s">
        <v>27</v>
      </c>
      <c r="F64" s="15" t="s">
        <v>28</v>
      </c>
      <c r="G64" s="35">
        <v>400</v>
      </c>
      <c r="H64" s="6"/>
      <c r="I64" s="6"/>
      <c r="J64" s="33">
        <v>400</v>
      </c>
      <c r="K64" s="6"/>
      <c r="L64" s="33">
        <v>400</v>
      </c>
      <c r="M64" s="22"/>
      <c r="N64" s="235">
        <v>1200000</v>
      </c>
      <c r="O64" s="237" t="s">
        <v>18</v>
      </c>
      <c r="P64" s="245">
        <v>0</v>
      </c>
      <c r="Q64" s="250">
        <f t="shared" si="9"/>
        <v>0</v>
      </c>
      <c r="R64" s="108"/>
      <c r="S64" s="208"/>
      <c r="T64" s="108"/>
      <c r="U64" s="387"/>
      <c r="V64" s="205"/>
      <c r="W64" s="205"/>
      <c r="X64" s="207"/>
      <c r="Y64" s="207"/>
      <c r="Z64" s="207"/>
      <c r="AA64" s="207"/>
      <c r="AB64" s="207"/>
      <c r="AC64" s="207"/>
      <c r="AD64" s="207"/>
      <c r="AE64" s="108"/>
      <c r="AF64" s="108"/>
      <c r="AG64" s="108"/>
      <c r="AH64" s="107"/>
      <c r="AI64" s="108"/>
      <c r="AJ64" s="208"/>
      <c r="AK64" s="108"/>
      <c r="AL64" s="209"/>
      <c r="AM64" s="208"/>
      <c r="AN64" s="108"/>
      <c r="AO64" s="210"/>
      <c r="AP64" s="107"/>
    </row>
    <row r="65" spans="2:42" ht="44.1" customHeight="1" thickBot="1">
      <c r="B65" s="217"/>
      <c r="C65" s="178"/>
      <c r="D65" s="42" t="s">
        <v>26</v>
      </c>
      <c r="E65" s="8" t="s">
        <v>27</v>
      </c>
      <c r="F65" s="17" t="s">
        <v>49</v>
      </c>
      <c r="G65" s="37"/>
      <c r="H65" s="9"/>
      <c r="I65" s="31">
        <v>500</v>
      </c>
      <c r="J65" s="201"/>
      <c r="K65" s="9"/>
      <c r="L65" s="9"/>
      <c r="M65" s="225">
        <v>500</v>
      </c>
      <c r="N65" s="235">
        <v>1000000</v>
      </c>
      <c r="O65" s="239" t="s">
        <v>18</v>
      </c>
      <c r="P65" s="247">
        <v>0</v>
      </c>
      <c r="Q65" s="250">
        <f t="shared" si="9"/>
        <v>0</v>
      </c>
      <c r="R65" s="108"/>
      <c r="S65" s="208"/>
      <c r="T65" s="108"/>
      <c r="U65" s="387"/>
      <c r="V65" s="205"/>
      <c r="W65" s="205"/>
      <c r="X65" s="207"/>
      <c r="Y65" s="207"/>
      <c r="Z65" s="207"/>
      <c r="AA65" s="207"/>
      <c r="AB65" s="207"/>
      <c r="AC65" s="207"/>
      <c r="AD65" s="207"/>
      <c r="AE65" s="108"/>
      <c r="AF65" s="108"/>
      <c r="AG65" s="108"/>
      <c r="AH65" s="107"/>
      <c r="AI65" s="108"/>
      <c r="AJ65" s="208"/>
      <c r="AK65" s="108"/>
      <c r="AL65" s="209"/>
      <c r="AM65" s="208"/>
      <c r="AN65" s="108"/>
      <c r="AO65" s="210"/>
      <c r="AP65" s="107"/>
    </row>
    <row r="66" spans="2:42" ht="44.1" customHeight="1" thickBot="1">
      <c r="B66" s="217"/>
      <c r="C66" s="10" t="s">
        <v>29</v>
      </c>
      <c r="D66" s="43" t="s">
        <v>30</v>
      </c>
      <c r="E66" s="11" t="s">
        <v>31</v>
      </c>
      <c r="F66" s="18" t="s">
        <v>32</v>
      </c>
      <c r="G66" s="38">
        <v>500</v>
      </c>
      <c r="H66" s="12"/>
      <c r="I66" s="12"/>
      <c r="J66" s="12"/>
      <c r="K66" s="32">
        <v>500</v>
      </c>
      <c r="L66" s="12"/>
      <c r="M66" s="23"/>
      <c r="N66" s="235">
        <v>1000000</v>
      </c>
      <c r="O66" s="240" t="s">
        <v>18</v>
      </c>
      <c r="P66" s="248">
        <v>0</v>
      </c>
      <c r="Q66" s="250">
        <f t="shared" si="9"/>
        <v>0</v>
      </c>
      <c r="R66" s="108"/>
      <c r="S66" s="208"/>
      <c r="T66" s="108"/>
      <c r="U66" s="387"/>
      <c r="V66" s="205"/>
      <c r="W66" s="205"/>
      <c r="X66" s="207"/>
      <c r="Y66" s="207"/>
      <c r="Z66" s="207"/>
      <c r="AA66" s="207"/>
      <c r="AB66" s="207"/>
      <c r="AC66" s="207"/>
      <c r="AD66" s="207"/>
      <c r="AE66" s="108"/>
      <c r="AF66" s="108"/>
      <c r="AG66" s="108"/>
      <c r="AH66" s="107"/>
      <c r="AI66" s="108"/>
      <c r="AJ66" s="208"/>
      <c r="AK66" s="108"/>
      <c r="AL66" s="209"/>
      <c r="AM66" s="208"/>
      <c r="AN66" s="108"/>
      <c r="AO66" s="210"/>
      <c r="AP66" s="107"/>
    </row>
    <row r="67" spans="2:42" ht="44.1" customHeight="1" thickBot="1">
      <c r="B67" s="217"/>
      <c r="C67" s="10" t="s">
        <v>33</v>
      </c>
      <c r="D67" s="43" t="s">
        <v>34</v>
      </c>
      <c r="E67" s="11" t="s">
        <v>27</v>
      </c>
      <c r="F67" s="18" t="s">
        <v>50</v>
      </c>
      <c r="G67" s="39"/>
      <c r="H67" s="32">
        <v>250</v>
      </c>
      <c r="I67" s="12"/>
      <c r="J67" s="12"/>
      <c r="K67" s="12"/>
      <c r="L67" s="32">
        <v>250</v>
      </c>
      <c r="M67" s="23"/>
      <c r="N67" s="235">
        <v>500000</v>
      </c>
      <c r="O67" s="240" t="s">
        <v>18</v>
      </c>
      <c r="P67" s="248">
        <v>0</v>
      </c>
      <c r="Q67" s="250">
        <f t="shared" si="9"/>
        <v>0</v>
      </c>
      <c r="R67" s="108"/>
      <c r="S67" s="208"/>
      <c r="T67" s="108"/>
      <c r="U67" s="387"/>
      <c r="V67" s="205"/>
      <c r="W67" s="205"/>
      <c r="X67" s="207"/>
      <c r="Y67" s="207"/>
      <c r="Z67" s="207"/>
      <c r="AA67" s="207"/>
      <c r="AB67" s="207"/>
      <c r="AC67" s="207"/>
      <c r="AD67" s="207"/>
      <c r="AE67" s="108"/>
      <c r="AF67" s="108"/>
      <c r="AG67" s="108"/>
      <c r="AH67" s="107"/>
      <c r="AI67" s="207"/>
      <c r="AJ67" s="208"/>
      <c r="AK67" s="108"/>
      <c r="AL67" s="209"/>
      <c r="AM67" s="208"/>
      <c r="AN67" s="108"/>
      <c r="AO67" s="210"/>
      <c r="AP67" s="107"/>
    </row>
    <row r="68" spans="2:42" ht="44.1" customHeight="1" thickBot="1">
      <c r="B68" s="217"/>
      <c r="C68" s="10" t="s">
        <v>35</v>
      </c>
      <c r="D68" s="43" t="s">
        <v>36</v>
      </c>
      <c r="E68" s="11" t="s">
        <v>31</v>
      </c>
      <c r="F68" s="18" t="s">
        <v>37</v>
      </c>
      <c r="G68" s="38">
        <v>500</v>
      </c>
      <c r="H68" s="12"/>
      <c r="I68" s="12"/>
      <c r="J68" s="32">
        <v>500</v>
      </c>
      <c r="K68" s="12"/>
      <c r="L68" s="12"/>
      <c r="M68" s="23"/>
      <c r="N68" s="235">
        <v>1000000</v>
      </c>
      <c r="O68" s="240" t="s">
        <v>18</v>
      </c>
      <c r="P68" s="248">
        <v>0</v>
      </c>
      <c r="Q68" s="250">
        <f t="shared" si="9"/>
        <v>0</v>
      </c>
      <c r="R68" s="108"/>
      <c r="S68" s="208"/>
      <c r="T68" s="108"/>
      <c r="U68" s="387"/>
      <c r="V68" s="205"/>
      <c r="W68" s="205"/>
      <c r="X68" s="207"/>
      <c r="Y68" s="207"/>
      <c r="Z68" s="207"/>
      <c r="AA68" s="207"/>
      <c r="AB68" s="207"/>
      <c r="AC68" s="207"/>
      <c r="AD68" s="207"/>
      <c r="AE68" s="108"/>
      <c r="AF68" s="108"/>
      <c r="AG68" s="108"/>
      <c r="AH68" s="107"/>
      <c r="AI68" s="108"/>
      <c r="AJ68" s="208"/>
      <c r="AK68" s="108"/>
      <c r="AL68" s="209"/>
      <c r="AM68" s="208"/>
      <c r="AN68" s="108"/>
      <c r="AO68" s="210"/>
      <c r="AP68" s="107"/>
    </row>
    <row r="69" spans="2:42" ht="44.1" customHeight="1" thickBot="1">
      <c r="B69" s="217"/>
      <c r="C69" s="10" t="s">
        <v>38</v>
      </c>
      <c r="D69" s="43" t="s">
        <v>39</v>
      </c>
      <c r="E69" s="11" t="s">
        <v>27</v>
      </c>
      <c r="F69" s="18" t="s">
        <v>123</v>
      </c>
      <c r="G69" s="39"/>
      <c r="H69" s="12"/>
      <c r="I69" s="32">
        <v>300</v>
      </c>
      <c r="J69" s="12"/>
      <c r="K69" s="12"/>
      <c r="L69" s="32">
        <v>300</v>
      </c>
      <c r="M69" s="23"/>
      <c r="N69" s="235">
        <v>600000</v>
      </c>
      <c r="O69" s="240" t="s">
        <v>18</v>
      </c>
      <c r="P69" s="248">
        <v>0</v>
      </c>
      <c r="Q69" s="250">
        <f t="shared" si="9"/>
        <v>0</v>
      </c>
      <c r="R69" s="108"/>
      <c r="S69" s="208"/>
      <c r="T69" s="108"/>
      <c r="U69" s="387"/>
      <c r="V69" s="205"/>
      <c r="W69" s="205"/>
      <c r="X69" s="207"/>
      <c r="Y69" s="207"/>
      <c r="Z69" s="207"/>
      <c r="AA69" s="207"/>
      <c r="AB69" s="207"/>
      <c r="AC69" s="207"/>
      <c r="AD69" s="207"/>
      <c r="AE69" s="108"/>
      <c r="AF69" s="108"/>
      <c r="AG69" s="108"/>
      <c r="AH69" s="107"/>
      <c r="AI69" s="108"/>
      <c r="AJ69" s="208"/>
      <c r="AK69" s="108"/>
      <c r="AL69" s="209"/>
      <c r="AM69" s="208"/>
      <c r="AN69" s="108"/>
      <c r="AO69" s="210"/>
      <c r="AP69" s="107"/>
    </row>
    <row r="70" spans="2:42" ht="44.1" customHeight="1" thickBot="1">
      <c r="B70" s="217"/>
      <c r="C70" s="10" t="s">
        <v>40</v>
      </c>
      <c r="D70" s="43" t="s">
        <v>41</v>
      </c>
      <c r="E70" s="11" t="s">
        <v>42</v>
      </c>
      <c r="F70" s="18" t="s">
        <v>124</v>
      </c>
      <c r="G70" s="38">
        <v>400</v>
      </c>
      <c r="H70" s="12"/>
      <c r="I70" s="12"/>
      <c r="J70" s="12"/>
      <c r="K70" s="32">
        <v>400</v>
      </c>
      <c r="L70" s="12"/>
      <c r="M70" s="23"/>
      <c r="N70" s="236">
        <v>800000</v>
      </c>
      <c r="O70" s="240" t="s">
        <v>18</v>
      </c>
      <c r="P70" s="340">
        <v>0</v>
      </c>
      <c r="Q70" s="250">
        <f t="shared" si="9"/>
        <v>0</v>
      </c>
      <c r="R70" s="108"/>
      <c r="S70" s="208"/>
      <c r="T70" s="108"/>
      <c r="U70" s="387"/>
      <c r="V70" s="205"/>
      <c r="W70" s="205"/>
      <c r="X70" s="207"/>
      <c r="Y70" s="207"/>
      <c r="Z70" s="207"/>
      <c r="AA70" s="207"/>
      <c r="AB70" s="207"/>
      <c r="AC70" s="207"/>
      <c r="AD70" s="207"/>
      <c r="AE70" s="108"/>
      <c r="AF70" s="108"/>
      <c r="AG70" s="108"/>
      <c r="AH70" s="107"/>
      <c r="AI70" s="108"/>
      <c r="AJ70" s="208"/>
      <c r="AK70" s="108"/>
      <c r="AL70" s="209"/>
      <c r="AM70" s="208"/>
      <c r="AN70" s="108"/>
      <c r="AO70" s="210"/>
      <c r="AP70" s="107"/>
    </row>
    <row r="71" spans="2:42" ht="44.1" customHeight="1" thickBot="1">
      <c r="B71" s="218"/>
      <c r="C71" s="192" t="s">
        <v>43</v>
      </c>
      <c r="D71" s="193"/>
      <c r="E71" s="193"/>
      <c r="F71" s="193"/>
      <c r="G71" s="14">
        <f aca="true" t="shared" si="10" ref="G71:M71">_xlfn.IFERROR(SUM(G59:G70),"")</f>
        <v>3450</v>
      </c>
      <c r="H71" s="14">
        <f>_xlfn.IFERROR(SUM(H59:H70),"")</f>
        <v>1200</v>
      </c>
      <c r="I71" s="14">
        <f t="shared" si="10"/>
        <v>800</v>
      </c>
      <c r="J71" s="14">
        <f t="shared" si="10"/>
        <v>2150</v>
      </c>
      <c r="K71" s="14">
        <f t="shared" si="10"/>
        <v>2200</v>
      </c>
      <c r="L71" s="14">
        <f t="shared" si="10"/>
        <v>2200</v>
      </c>
      <c r="M71" s="24">
        <f t="shared" si="10"/>
        <v>500</v>
      </c>
      <c r="N71" s="341">
        <f>_xlfn.IFERROR(SUM(N59:N70),"")</f>
        <v>12500000</v>
      </c>
      <c r="O71" s="108"/>
      <c r="P71" s="208"/>
      <c r="Q71" s="251">
        <f>SUM(Q59:Q70)</f>
        <v>0</v>
      </c>
      <c r="R71" s="108"/>
      <c r="S71" s="208"/>
      <c r="T71" s="108"/>
      <c r="U71" s="387"/>
      <c r="V71" s="211"/>
      <c r="W71" s="211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7"/>
      <c r="AI71" s="108"/>
      <c r="AJ71" s="208"/>
      <c r="AK71" s="108"/>
      <c r="AL71" s="209"/>
      <c r="AM71" s="208"/>
      <c r="AN71" s="108"/>
      <c r="AO71" s="210"/>
      <c r="AP71" s="107"/>
    </row>
    <row r="72" spans="3:42" ht="23.1" customHeight="1" thickBot="1">
      <c r="C72" s="22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226"/>
      <c r="O72" s="107"/>
      <c r="P72" s="107"/>
      <c r="Q72" s="252"/>
      <c r="R72" s="107"/>
      <c r="S72" s="107"/>
      <c r="T72" s="107"/>
      <c r="U72" s="386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</row>
    <row r="73" spans="3:42" ht="44.1" customHeight="1" thickBot="1">
      <c r="C73" s="227" t="s">
        <v>44</v>
      </c>
      <c r="D73" s="228"/>
      <c r="E73" s="228"/>
      <c r="F73" s="229"/>
      <c r="G73" s="26">
        <f aca="true" t="shared" si="11" ref="G73">_xlfn.IFERROR(SUM(G59,G60,G61,G62,G63,G64,G65,G66,G67,G68,G69,G70),"")</f>
        <v>3450</v>
      </c>
      <c r="H73" s="27">
        <f>SUM(H59:H70)</f>
        <v>1200</v>
      </c>
      <c r="I73" s="27">
        <f>_xlfn.IFERROR(SUM(I59,I60,I61,I62,I63,I64,I65,I66,I67,I68,I69,I70),"")</f>
        <v>800</v>
      </c>
      <c r="J73" s="27">
        <f>SUM(J59:J70)</f>
        <v>2150</v>
      </c>
      <c r="K73" s="27">
        <f>_xlfn.IFERROR(SUM(K59,K60,K61,K62,K63,K64,K65,K66,K67,K68,K69,K70),"")</f>
        <v>2200</v>
      </c>
      <c r="L73" s="27">
        <f>_xlfn.IFERROR(SUM(L59,L60,L61,L62,L63,L64,L65,L66,L67,L68,L69,L70),"")</f>
        <v>2200</v>
      </c>
      <c r="M73" s="27">
        <f>_xlfn.IFERROR(SUM(M59,M60,M61,M62,M63,M64,M65,M66,M67,M68,M69,M70),"")</f>
        <v>500</v>
      </c>
      <c r="N73" s="253">
        <f>_xlfn.IFERROR(SUM(N59,N60,N61,N62,N63,N64,N65,N66,N67,N68,N69,N70),"")</f>
        <v>12500000</v>
      </c>
      <c r="O73" s="109"/>
      <c r="P73" s="109"/>
      <c r="Q73" s="230">
        <f>_xlfn.IFERROR(SUM(Q59,Q60,Q61,Q62,Q63,Q64,Q65,Q66,Q67,Q68,Q69,Q70),"")</f>
        <v>0</v>
      </c>
      <c r="R73" s="109"/>
      <c r="S73" s="109"/>
      <c r="T73" s="109"/>
      <c r="U73" s="388"/>
      <c r="V73" s="212"/>
      <c r="W73" s="212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4"/>
      <c r="AM73" s="215"/>
      <c r="AN73" s="213"/>
      <c r="AO73" s="210"/>
      <c r="AP73" s="107"/>
    </row>
    <row r="74" spans="22:42" ht="23.1" customHeight="1"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</row>
    <row r="76" spans="2:21" ht="31.5">
      <c r="B76" s="44"/>
      <c r="C76" s="181" t="s">
        <v>119</v>
      </c>
      <c r="D76" s="182"/>
      <c r="E76" s="182"/>
      <c r="F76" s="18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376"/>
    </row>
    <row r="77" spans="2:21" ht="23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376"/>
    </row>
    <row r="78" spans="2:21" ht="27" thickBot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376"/>
    </row>
    <row r="79" spans="2:21" ht="23.25">
      <c r="B79" s="44"/>
      <c r="C79" s="184" t="s">
        <v>1</v>
      </c>
      <c r="D79" s="187" t="s">
        <v>2</v>
      </c>
      <c r="E79" s="187" t="s">
        <v>3</v>
      </c>
      <c r="F79" s="187" t="s">
        <v>4</v>
      </c>
      <c r="G79" s="155" t="s">
        <v>5</v>
      </c>
      <c r="H79" s="155"/>
      <c r="I79" s="155" t="s">
        <v>6</v>
      </c>
      <c r="J79" s="155"/>
      <c r="K79" s="155"/>
      <c r="L79" s="155"/>
      <c r="M79" s="280"/>
      <c r="N79" s="289" t="s">
        <v>7</v>
      </c>
      <c r="O79" s="284" t="s">
        <v>9</v>
      </c>
      <c r="P79" s="243" t="s">
        <v>10</v>
      </c>
      <c r="Q79" s="278" t="s">
        <v>125</v>
      </c>
      <c r="R79" s="277"/>
      <c r="S79" s="176"/>
      <c r="T79" s="176"/>
      <c r="U79" s="389"/>
    </row>
    <row r="80" spans="2:21" ht="23.25">
      <c r="B80" s="44"/>
      <c r="C80" s="185"/>
      <c r="D80" s="188"/>
      <c r="E80" s="188"/>
      <c r="F80" s="188"/>
      <c r="G80" s="45">
        <v>42</v>
      </c>
      <c r="H80" s="45">
        <v>43</v>
      </c>
      <c r="I80" s="45">
        <v>44</v>
      </c>
      <c r="J80" s="45">
        <v>45</v>
      </c>
      <c r="K80" s="45">
        <v>46</v>
      </c>
      <c r="L80" s="45">
        <v>47</v>
      </c>
      <c r="M80" s="281">
        <v>48</v>
      </c>
      <c r="N80" s="290"/>
      <c r="O80" s="285"/>
      <c r="P80" s="244"/>
      <c r="Q80" s="270"/>
      <c r="R80" s="277"/>
      <c r="S80" s="176"/>
      <c r="T80" s="176"/>
      <c r="U80" s="389"/>
    </row>
    <row r="81" spans="2:21" ht="23.25">
      <c r="B81" s="44"/>
      <c r="C81" s="185"/>
      <c r="D81" s="188"/>
      <c r="E81" s="188"/>
      <c r="F81" s="188"/>
      <c r="G81" s="46">
        <v>18</v>
      </c>
      <c r="H81" s="46">
        <v>25</v>
      </c>
      <c r="I81" s="46" t="s">
        <v>11</v>
      </c>
      <c r="J81" s="46" t="s">
        <v>12</v>
      </c>
      <c r="K81" s="46">
        <v>15</v>
      </c>
      <c r="L81" s="46">
        <v>22</v>
      </c>
      <c r="M81" s="282">
        <v>29</v>
      </c>
      <c r="N81" s="290"/>
      <c r="O81" s="285"/>
      <c r="P81" s="244"/>
      <c r="Q81" s="270"/>
      <c r="R81" s="277"/>
      <c r="S81" s="176"/>
      <c r="T81" s="176"/>
      <c r="U81" s="389"/>
    </row>
    <row r="82" spans="2:21" ht="27" thickBot="1">
      <c r="B82" s="44"/>
      <c r="C82" s="186"/>
      <c r="D82" s="189"/>
      <c r="E82" s="189"/>
      <c r="F82" s="189"/>
      <c r="G82" s="111">
        <v>24</v>
      </c>
      <c r="H82" s="111">
        <v>31</v>
      </c>
      <c r="I82" s="111" t="s">
        <v>13</v>
      </c>
      <c r="J82" s="111">
        <v>14</v>
      </c>
      <c r="K82" s="111">
        <v>21</v>
      </c>
      <c r="L82" s="111">
        <v>28</v>
      </c>
      <c r="M82" s="283">
        <v>30</v>
      </c>
      <c r="N82" s="291"/>
      <c r="O82" s="286"/>
      <c r="P82" s="458" t="s">
        <v>138</v>
      </c>
      <c r="Q82" s="369" t="s">
        <v>138</v>
      </c>
      <c r="R82" s="275"/>
      <c r="S82" s="267"/>
      <c r="T82" s="267"/>
      <c r="U82" s="390"/>
    </row>
    <row r="83" spans="2:21" ht="27" thickBot="1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292"/>
      <c r="O83" s="44"/>
      <c r="P83" s="113"/>
      <c r="Q83" s="113"/>
      <c r="R83" s="113"/>
      <c r="S83" s="113"/>
      <c r="T83" s="113"/>
      <c r="U83" s="391"/>
    </row>
    <row r="84" spans="2:21" ht="47.25" thickBot="1">
      <c r="B84" s="331" t="s">
        <v>14</v>
      </c>
      <c r="C84" s="140" t="s">
        <v>15</v>
      </c>
      <c r="D84" s="52" t="s">
        <v>100</v>
      </c>
      <c r="E84" s="52" t="s">
        <v>101</v>
      </c>
      <c r="F84" s="3" t="s">
        <v>47</v>
      </c>
      <c r="G84" s="4"/>
      <c r="H84" s="198">
        <v>680</v>
      </c>
      <c r="I84" s="4"/>
      <c r="J84" s="4"/>
      <c r="K84" s="198">
        <v>680</v>
      </c>
      <c r="L84" s="4"/>
      <c r="M84" s="20"/>
      <c r="N84" s="233">
        <v>1360000</v>
      </c>
      <c r="O84" s="287" t="s">
        <v>18</v>
      </c>
      <c r="P84" s="336">
        <v>0</v>
      </c>
      <c r="Q84" s="250">
        <f>PRODUCT(P84,N84)/1000</f>
        <v>0</v>
      </c>
      <c r="R84" s="274"/>
      <c r="S84" s="268"/>
      <c r="T84" s="114"/>
      <c r="U84" s="392"/>
    </row>
    <row r="85" spans="2:21" ht="47.25" thickBot="1">
      <c r="B85" s="332"/>
      <c r="C85" s="147"/>
      <c r="D85" s="47" t="s">
        <v>100</v>
      </c>
      <c r="E85" s="47" t="s">
        <v>101</v>
      </c>
      <c r="F85" s="3" t="s">
        <v>102</v>
      </c>
      <c r="G85" s="4"/>
      <c r="H85" s="4"/>
      <c r="I85" s="198">
        <v>600</v>
      </c>
      <c r="J85" s="4"/>
      <c r="K85" s="4"/>
      <c r="L85" s="198">
        <v>600</v>
      </c>
      <c r="M85" s="20"/>
      <c r="N85" s="233">
        <v>1200000</v>
      </c>
      <c r="O85" s="288" t="s">
        <v>18</v>
      </c>
      <c r="P85" s="337">
        <v>0</v>
      </c>
      <c r="Q85" s="250">
        <f aca="true" t="shared" si="12" ref="Q85:Q96">PRODUCT(P85,N85)/1000</f>
        <v>0</v>
      </c>
      <c r="R85" s="274"/>
      <c r="S85" s="268"/>
      <c r="T85" s="114"/>
      <c r="U85" s="392"/>
    </row>
    <row r="86" spans="2:21" ht="47.25" thickBot="1">
      <c r="B86" s="332"/>
      <c r="C86" s="141"/>
      <c r="D86" s="54" t="s">
        <v>103</v>
      </c>
      <c r="E86" s="54" t="s">
        <v>104</v>
      </c>
      <c r="F86" s="3" t="s">
        <v>105</v>
      </c>
      <c r="G86" s="198">
        <v>700</v>
      </c>
      <c r="H86" s="4"/>
      <c r="I86" s="4"/>
      <c r="J86" s="198">
        <v>700</v>
      </c>
      <c r="K86" s="4"/>
      <c r="L86" s="4"/>
      <c r="M86" s="20"/>
      <c r="N86" s="293">
        <v>1400000</v>
      </c>
      <c r="O86" s="288" t="s">
        <v>18</v>
      </c>
      <c r="P86" s="337">
        <v>0</v>
      </c>
      <c r="Q86" s="250">
        <f t="shared" si="12"/>
        <v>0</v>
      </c>
      <c r="R86" s="274"/>
      <c r="S86" s="268"/>
      <c r="T86" s="114"/>
      <c r="U86" s="392"/>
    </row>
    <row r="87" spans="2:21" ht="70.5" thickBot="1">
      <c r="B87" s="332"/>
      <c r="C87" s="55" t="s">
        <v>21</v>
      </c>
      <c r="D87" s="56" t="s">
        <v>106</v>
      </c>
      <c r="E87" s="56" t="s">
        <v>107</v>
      </c>
      <c r="F87" s="3" t="s">
        <v>108</v>
      </c>
      <c r="G87" s="4"/>
      <c r="H87" s="4"/>
      <c r="I87" s="198">
        <v>700</v>
      </c>
      <c r="J87" s="4"/>
      <c r="K87" s="198">
        <v>700</v>
      </c>
      <c r="L87" s="4"/>
      <c r="M87" s="254">
        <v>700</v>
      </c>
      <c r="N87" s="295">
        <v>2100000</v>
      </c>
      <c r="O87" s="288" t="s">
        <v>18</v>
      </c>
      <c r="P87" s="337">
        <v>0</v>
      </c>
      <c r="Q87" s="250">
        <f t="shared" si="12"/>
        <v>0</v>
      </c>
      <c r="R87" s="274"/>
      <c r="S87" s="268"/>
      <c r="T87" s="114"/>
      <c r="U87" s="392"/>
    </row>
    <row r="88" spans="2:21" ht="47.25" thickBot="1">
      <c r="B88" s="332"/>
      <c r="C88" s="55" t="s">
        <v>15</v>
      </c>
      <c r="D88" s="56" t="s">
        <v>57</v>
      </c>
      <c r="E88" s="3" t="s">
        <v>58</v>
      </c>
      <c r="F88" s="3" t="s">
        <v>109</v>
      </c>
      <c r="G88" s="198">
        <v>500</v>
      </c>
      <c r="H88" s="4"/>
      <c r="I88" s="198">
        <v>550</v>
      </c>
      <c r="J88" s="4"/>
      <c r="K88" s="198">
        <v>550</v>
      </c>
      <c r="L88" s="4"/>
      <c r="M88" s="20"/>
      <c r="N88" s="294">
        <v>1600000</v>
      </c>
      <c r="O88" s="288" t="s">
        <v>18</v>
      </c>
      <c r="P88" s="337">
        <v>0</v>
      </c>
      <c r="Q88" s="250">
        <f t="shared" si="12"/>
        <v>0</v>
      </c>
      <c r="R88" s="274"/>
      <c r="S88" s="268"/>
      <c r="T88" s="114"/>
      <c r="U88" s="392"/>
    </row>
    <row r="89" spans="2:21" ht="47.25" thickBot="1">
      <c r="B89" s="332"/>
      <c r="C89" s="140" t="s">
        <v>25</v>
      </c>
      <c r="D89" s="52" t="s">
        <v>26</v>
      </c>
      <c r="E89" s="3" t="s">
        <v>27</v>
      </c>
      <c r="F89" s="3" t="s">
        <v>126</v>
      </c>
      <c r="G89" s="4"/>
      <c r="H89" s="198">
        <v>600</v>
      </c>
      <c r="I89" s="4"/>
      <c r="J89" s="4"/>
      <c r="K89" s="198">
        <v>600</v>
      </c>
      <c r="L89" s="4"/>
      <c r="M89" s="20"/>
      <c r="N89" s="233">
        <v>1200000</v>
      </c>
      <c r="O89" s="288" t="s">
        <v>18</v>
      </c>
      <c r="P89" s="337">
        <v>0</v>
      </c>
      <c r="Q89" s="250">
        <f t="shared" si="12"/>
        <v>0</v>
      </c>
      <c r="R89" s="274"/>
      <c r="S89" s="268"/>
      <c r="T89" s="114"/>
      <c r="U89" s="392"/>
    </row>
    <row r="90" spans="2:21" ht="47.25" thickBot="1">
      <c r="B90" s="332"/>
      <c r="C90" s="141"/>
      <c r="D90" s="54" t="s">
        <v>61</v>
      </c>
      <c r="E90" s="3" t="s">
        <v>27</v>
      </c>
      <c r="F90" s="3" t="s">
        <v>71</v>
      </c>
      <c r="G90" s="4"/>
      <c r="H90" s="198">
        <v>400</v>
      </c>
      <c r="I90" s="4"/>
      <c r="J90" s="198">
        <v>400</v>
      </c>
      <c r="K90" s="4"/>
      <c r="L90" s="4"/>
      <c r="M90" s="254">
        <v>400</v>
      </c>
      <c r="N90" s="233">
        <v>1200000</v>
      </c>
      <c r="O90" s="288" t="s">
        <v>18</v>
      </c>
      <c r="P90" s="337">
        <v>0</v>
      </c>
      <c r="Q90" s="250">
        <f t="shared" si="12"/>
        <v>0</v>
      </c>
      <c r="R90" s="274"/>
      <c r="S90" s="268"/>
      <c r="T90" s="114"/>
      <c r="U90" s="392"/>
    </row>
    <row r="91" spans="2:21" ht="117" thickBot="1">
      <c r="B91" s="332"/>
      <c r="C91" s="55" t="s">
        <v>29</v>
      </c>
      <c r="D91" s="56" t="s">
        <v>30</v>
      </c>
      <c r="E91" s="3" t="s">
        <v>107</v>
      </c>
      <c r="F91" s="3" t="s">
        <v>110</v>
      </c>
      <c r="G91" s="198">
        <v>500</v>
      </c>
      <c r="H91" s="4"/>
      <c r="I91" s="198">
        <v>500</v>
      </c>
      <c r="J91" s="4"/>
      <c r="K91" s="4"/>
      <c r="L91" s="198">
        <v>500</v>
      </c>
      <c r="M91" s="20"/>
      <c r="N91" s="233">
        <v>1500000</v>
      </c>
      <c r="O91" s="288" t="s">
        <v>18</v>
      </c>
      <c r="P91" s="337">
        <v>0</v>
      </c>
      <c r="Q91" s="250">
        <f t="shared" si="12"/>
        <v>0</v>
      </c>
      <c r="R91" s="274"/>
      <c r="S91" s="268"/>
      <c r="T91" s="114"/>
      <c r="U91" s="392"/>
    </row>
    <row r="92" spans="2:21" ht="47.25" thickBot="1">
      <c r="B92" s="332"/>
      <c r="C92" s="55" t="s">
        <v>35</v>
      </c>
      <c r="D92" s="56" t="s">
        <v>36</v>
      </c>
      <c r="E92" s="3" t="s">
        <v>31</v>
      </c>
      <c r="F92" s="3" t="s">
        <v>68</v>
      </c>
      <c r="G92" s="4"/>
      <c r="H92" s="198">
        <v>500</v>
      </c>
      <c r="I92" s="4"/>
      <c r="J92" s="198">
        <v>500</v>
      </c>
      <c r="K92" s="4"/>
      <c r="L92" s="198">
        <v>500</v>
      </c>
      <c r="M92" s="20"/>
      <c r="N92" s="233">
        <v>1500000</v>
      </c>
      <c r="O92" s="288" t="s">
        <v>18</v>
      </c>
      <c r="P92" s="337">
        <v>0</v>
      </c>
      <c r="Q92" s="250">
        <f t="shared" si="12"/>
        <v>0</v>
      </c>
      <c r="R92" s="274"/>
      <c r="S92" s="268"/>
      <c r="T92" s="114"/>
      <c r="U92" s="392"/>
    </row>
    <row r="93" spans="2:21" ht="47.25" thickBot="1">
      <c r="B93" s="332"/>
      <c r="C93" s="51" t="s">
        <v>33</v>
      </c>
      <c r="D93" s="296" t="s">
        <v>111</v>
      </c>
      <c r="E93" s="297" t="s">
        <v>27</v>
      </c>
      <c r="F93" s="297" t="s">
        <v>112</v>
      </c>
      <c r="G93" s="298">
        <v>500</v>
      </c>
      <c r="H93" s="299"/>
      <c r="I93" s="299"/>
      <c r="J93" s="298">
        <v>500</v>
      </c>
      <c r="K93" s="299"/>
      <c r="L93" s="298">
        <v>500</v>
      </c>
      <c r="M93" s="300"/>
      <c r="N93" s="293">
        <v>1500000</v>
      </c>
      <c r="O93" s="288" t="s">
        <v>18</v>
      </c>
      <c r="P93" s="338">
        <v>0</v>
      </c>
      <c r="Q93" s="301">
        <f>PRODUCT(P93,N93)/1000</f>
        <v>0</v>
      </c>
      <c r="R93" s="274"/>
      <c r="S93" s="268"/>
      <c r="T93" s="114"/>
      <c r="U93" s="392"/>
    </row>
    <row r="94" spans="2:21" ht="27" thickBot="1">
      <c r="B94" s="335"/>
      <c r="C94" s="157" t="s">
        <v>43</v>
      </c>
      <c r="D94" s="158"/>
      <c r="E94" s="158"/>
      <c r="F94" s="158"/>
      <c r="G94" s="60">
        <f>_xlfn.IFERROR(SUM(G84:G93),"")</f>
        <v>2200</v>
      </c>
      <c r="H94" s="60">
        <f>_xlfn.IFERROR(SUM(H84:H93),"")</f>
        <v>2180</v>
      </c>
      <c r="I94" s="60">
        <f aca="true" t="shared" si="13" ref="I94:M94">_xlfn.IFERROR(SUM(I84:I93),"")</f>
        <v>2350</v>
      </c>
      <c r="J94" s="60">
        <f t="shared" si="13"/>
        <v>2100</v>
      </c>
      <c r="K94" s="60">
        <f t="shared" si="13"/>
        <v>2530</v>
      </c>
      <c r="L94" s="60">
        <f t="shared" si="13"/>
        <v>2100</v>
      </c>
      <c r="M94" s="116">
        <f t="shared" si="13"/>
        <v>1100</v>
      </c>
      <c r="N94" s="309">
        <f>SUM(G84:M93)*1000</f>
        <v>14560000</v>
      </c>
      <c r="O94" s="342"/>
      <c r="P94" s="343"/>
      <c r="Q94" s="323">
        <f>_xlfn.IFERROR(SUM(Q84:Q93),"")</f>
        <v>0</v>
      </c>
      <c r="R94" s="275"/>
      <c r="S94" s="268"/>
      <c r="T94" s="114"/>
      <c r="U94" s="392"/>
    </row>
    <row r="95" spans="2:21" ht="93.75" thickBot="1">
      <c r="B95" s="331" t="s">
        <v>76</v>
      </c>
      <c r="C95" s="302" t="s">
        <v>15</v>
      </c>
      <c r="D95" s="303" t="s">
        <v>78</v>
      </c>
      <c r="E95" s="63" t="s">
        <v>79</v>
      </c>
      <c r="F95" s="304" t="s">
        <v>113</v>
      </c>
      <c r="G95" s="305">
        <v>600</v>
      </c>
      <c r="H95" s="305"/>
      <c r="I95" s="305"/>
      <c r="J95" s="305"/>
      <c r="K95" s="305"/>
      <c r="L95" s="305"/>
      <c r="M95" s="305"/>
      <c r="N95" s="306">
        <v>600000</v>
      </c>
      <c r="O95" s="307" t="s">
        <v>18</v>
      </c>
      <c r="P95" s="339">
        <v>0</v>
      </c>
      <c r="Q95" s="308">
        <f>PRODUCT(P95,N95)/1000</f>
        <v>0</v>
      </c>
      <c r="R95" s="274"/>
      <c r="S95" s="268"/>
      <c r="T95" s="114"/>
      <c r="U95" s="392"/>
    </row>
    <row r="96" spans="2:21" ht="93.75" thickBot="1">
      <c r="B96" s="332"/>
      <c r="C96" s="260"/>
      <c r="D96" s="261" t="s">
        <v>127</v>
      </c>
      <c r="E96" s="3" t="s">
        <v>74</v>
      </c>
      <c r="F96" s="16" t="s">
        <v>128</v>
      </c>
      <c r="G96" s="173">
        <v>1200</v>
      </c>
      <c r="H96" s="173"/>
      <c r="I96" s="173"/>
      <c r="J96" s="173"/>
      <c r="K96" s="173"/>
      <c r="L96" s="173"/>
      <c r="M96" s="173"/>
      <c r="N96" s="118">
        <v>1200000</v>
      </c>
      <c r="O96" s="272" t="s">
        <v>18</v>
      </c>
      <c r="P96" s="337">
        <v>0</v>
      </c>
      <c r="Q96" s="250">
        <f t="shared" si="12"/>
        <v>0</v>
      </c>
      <c r="R96" s="274"/>
      <c r="S96" s="268"/>
      <c r="T96" s="114"/>
      <c r="U96" s="392"/>
    </row>
    <row r="97" spans="2:21" ht="93.75" thickBot="1">
      <c r="B97" s="335"/>
      <c r="C97" s="310" t="s">
        <v>25</v>
      </c>
      <c r="D97" s="311" t="s">
        <v>81</v>
      </c>
      <c r="E97" s="62" t="s">
        <v>27</v>
      </c>
      <c r="F97" s="312" t="s">
        <v>114</v>
      </c>
      <c r="G97" s="313">
        <v>330</v>
      </c>
      <c r="H97" s="314"/>
      <c r="I97" s="314"/>
      <c r="J97" s="314"/>
      <c r="K97" s="314"/>
      <c r="L97" s="314"/>
      <c r="M97" s="314"/>
      <c r="N97" s="315">
        <v>330000</v>
      </c>
      <c r="O97" s="316" t="s">
        <v>18</v>
      </c>
      <c r="P97" s="338">
        <v>0</v>
      </c>
      <c r="Q97" s="301">
        <f>PRODUCT(P97,N97)/1000</f>
        <v>0</v>
      </c>
      <c r="R97" s="274"/>
      <c r="S97" s="268"/>
      <c r="T97" s="114"/>
      <c r="U97" s="392"/>
    </row>
    <row r="98" spans="2:21" ht="27" thickBot="1">
      <c r="B98" s="334"/>
      <c r="C98" s="256" t="s">
        <v>90</v>
      </c>
      <c r="D98" s="257"/>
      <c r="E98" s="257"/>
      <c r="F98" s="258"/>
      <c r="G98" s="174">
        <f>G95+G97+G96</f>
        <v>2130</v>
      </c>
      <c r="H98" s="175"/>
      <c r="I98" s="175"/>
      <c r="J98" s="175"/>
      <c r="K98" s="175"/>
      <c r="L98" s="175"/>
      <c r="M98" s="255"/>
      <c r="N98" s="271">
        <f>_xlfn.IFERROR(SUM(N95:N97),"")</f>
        <v>2130000</v>
      </c>
      <c r="O98" s="344"/>
      <c r="P98" s="343"/>
      <c r="Q98" s="323">
        <f>_xlfn.IFERROR(SUM(Q95:Q97),"")</f>
        <v>0</v>
      </c>
      <c r="R98" s="276"/>
      <c r="S98" s="268"/>
      <c r="T98" s="114"/>
      <c r="U98" s="392"/>
    </row>
    <row r="99" spans="2:21" ht="105.75" thickBot="1">
      <c r="B99" s="333" t="s">
        <v>91</v>
      </c>
      <c r="C99" s="317" t="s">
        <v>15</v>
      </c>
      <c r="D99" s="63" t="s">
        <v>115</v>
      </c>
      <c r="E99" s="63" t="s">
        <v>116</v>
      </c>
      <c r="F99" s="63" t="s">
        <v>94</v>
      </c>
      <c r="G99" s="318"/>
      <c r="H99" s="319"/>
      <c r="I99" s="318"/>
      <c r="J99" s="318"/>
      <c r="K99" s="320">
        <v>1</v>
      </c>
      <c r="L99" s="318"/>
      <c r="M99" s="321"/>
      <c r="N99" s="306">
        <v>1</v>
      </c>
      <c r="O99" s="322" t="s">
        <v>55</v>
      </c>
      <c r="P99" s="338">
        <v>0</v>
      </c>
      <c r="Q99" s="308">
        <f>PRODUCT(P99,N99)</f>
        <v>0</v>
      </c>
      <c r="R99" s="274"/>
      <c r="S99" s="268"/>
      <c r="T99" s="114"/>
      <c r="U99" s="392"/>
    </row>
    <row r="100" spans="2:21" ht="210" thickBot="1">
      <c r="B100" s="332"/>
      <c r="C100" s="59" t="s">
        <v>21</v>
      </c>
      <c r="D100" s="47" t="s">
        <v>22</v>
      </c>
      <c r="E100" s="47" t="s">
        <v>107</v>
      </c>
      <c r="F100" s="47" t="s">
        <v>117</v>
      </c>
      <c r="G100" s="262"/>
      <c r="H100" s="48"/>
      <c r="I100" s="49">
        <v>1</v>
      </c>
      <c r="J100" s="48"/>
      <c r="K100" s="48"/>
      <c r="L100" s="48"/>
      <c r="M100" s="67"/>
      <c r="N100" s="117">
        <v>1</v>
      </c>
      <c r="O100" s="273" t="s">
        <v>97</v>
      </c>
      <c r="P100" s="338">
        <v>0</v>
      </c>
      <c r="Q100" s="250">
        <f>PRODUCT(P100,N100)</f>
        <v>0</v>
      </c>
      <c r="R100" s="274"/>
      <c r="S100" s="268"/>
      <c r="T100" s="114"/>
      <c r="U100" s="392"/>
    </row>
    <row r="101" spans="2:21" ht="79.5" thickBot="1">
      <c r="B101" s="332"/>
      <c r="C101" s="259" t="s">
        <v>35</v>
      </c>
      <c r="D101" s="62" t="s">
        <v>36</v>
      </c>
      <c r="E101" s="62" t="s">
        <v>31</v>
      </c>
      <c r="F101" s="62" t="s">
        <v>118</v>
      </c>
      <c r="G101" s="325"/>
      <c r="H101" s="325"/>
      <c r="I101" s="325"/>
      <c r="J101" s="325"/>
      <c r="K101" s="326">
        <v>1</v>
      </c>
      <c r="L101" s="325"/>
      <c r="M101" s="327"/>
      <c r="N101" s="328">
        <v>1</v>
      </c>
      <c r="O101" s="329" t="s">
        <v>97</v>
      </c>
      <c r="P101" s="338">
        <v>0</v>
      </c>
      <c r="Q101" s="301">
        <f>PRODUCT(P101,N101)</f>
        <v>0</v>
      </c>
      <c r="R101" s="274"/>
      <c r="S101" s="268"/>
      <c r="T101" s="114"/>
      <c r="U101" s="392"/>
    </row>
    <row r="102" spans="2:21" ht="27" thickBot="1">
      <c r="B102" s="335"/>
      <c r="C102" s="157" t="s">
        <v>99</v>
      </c>
      <c r="D102" s="158"/>
      <c r="E102" s="158"/>
      <c r="F102" s="158"/>
      <c r="G102" s="60">
        <f aca="true" t="shared" si="14" ref="G102:N102">_xlfn.IFERROR(SUM(G99:G101),"")</f>
        <v>0</v>
      </c>
      <c r="H102" s="60">
        <f t="shared" si="14"/>
        <v>0</v>
      </c>
      <c r="I102" s="60">
        <f t="shared" si="14"/>
        <v>1</v>
      </c>
      <c r="J102" s="60">
        <f t="shared" si="14"/>
        <v>0</v>
      </c>
      <c r="K102" s="60">
        <f t="shared" si="14"/>
        <v>2</v>
      </c>
      <c r="L102" s="60">
        <f t="shared" si="14"/>
        <v>0</v>
      </c>
      <c r="M102" s="116">
        <f t="shared" si="14"/>
        <v>0</v>
      </c>
      <c r="N102" s="271">
        <f t="shared" si="14"/>
        <v>3</v>
      </c>
      <c r="O102" s="344"/>
      <c r="P102" s="241"/>
      <c r="Q102" s="330">
        <f>_xlfn.IFERROR(SUM(Q99:Q101),"")</f>
        <v>0</v>
      </c>
      <c r="R102" s="276"/>
      <c r="S102" s="268"/>
      <c r="T102" s="114"/>
      <c r="U102" s="393"/>
    </row>
    <row r="103" spans="2:21" ht="27" thickBot="1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74"/>
      <c r="O103" s="113"/>
      <c r="P103" s="113"/>
      <c r="Q103" s="113"/>
      <c r="R103" s="113"/>
      <c r="S103" s="113"/>
      <c r="T103" s="113"/>
      <c r="U103" s="391"/>
    </row>
    <row r="104" spans="2:21" ht="29.25" thickBot="1">
      <c r="B104" s="44"/>
      <c r="C104" s="159" t="s">
        <v>44</v>
      </c>
      <c r="D104" s="160"/>
      <c r="E104" s="160"/>
      <c r="F104" s="160"/>
      <c r="G104" s="265">
        <f>_xlfn.IFERROR(SUM(G84,G85,G86,G87,G88,G89,G90,G91,G92,G93,G95,G96,G97,G99,G100,G101),"")</f>
        <v>4330</v>
      </c>
      <c r="H104" s="263">
        <f aca="true" t="shared" si="15" ref="H104:L104">_xlfn.IFERROR(SUM(H84,H85,H86,H87,H88,H89,H90,H91,H92,H93,H95,H96,H97,H99,H100,H101),"")</f>
        <v>2180</v>
      </c>
      <c r="I104" s="263">
        <f t="shared" si="15"/>
        <v>2351</v>
      </c>
      <c r="J104" s="263">
        <f t="shared" si="15"/>
        <v>2100</v>
      </c>
      <c r="K104" s="263">
        <f t="shared" si="15"/>
        <v>2532</v>
      </c>
      <c r="L104" s="263">
        <f t="shared" si="15"/>
        <v>2100</v>
      </c>
      <c r="M104" s="264">
        <f>_xlfn.IFERROR(SUM(M84,M85,M86,M87,M88,M89,M90,M91,M92,M93,M95,M96,M97,M99,M100,M101),"")</f>
        <v>1100</v>
      </c>
      <c r="N104" s="50">
        <f>(SUM(G84:M93)+SUM(G95:M97))*1000</f>
        <v>16690000</v>
      </c>
      <c r="O104" s="115"/>
      <c r="P104" s="115"/>
      <c r="Q104" s="324">
        <f>_xlfn.IFERROR(SUM(Q102,Q98,Q94),"")</f>
        <v>0</v>
      </c>
      <c r="R104" s="115"/>
      <c r="S104" s="115"/>
      <c r="T104" s="269"/>
      <c r="U104" s="394"/>
    </row>
    <row r="105" spans="2:21" ht="23.2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112"/>
      <c r="P105" s="44"/>
      <c r="Q105" s="113"/>
      <c r="R105" s="113"/>
      <c r="S105" s="113"/>
      <c r="T105" s="113"/>
      <c r="U105" s="391"/>
    </row>
    <row r="106" spans="17:21" ht="23.25">
      <c r="Q106" s="107"/>
      <c r="R106" s="107"/>
      <c r="S106" s="107"/>
      <c r="T106" s="107"/>
      <c r="U106" s="386"/>
    </row>
    <row r="107" spans="17:21" ht="23.25">
      <c r="Q107" s="107"/>
      <c r="R107" s="107"/>
      <c r="S107" s="107"/>
      <c r="T107" s="107"/>
      <c r="U107" s="386"/>
    </row>
    <row r="108" spans="17:21" ht="23.25">
      <c r="Q108" s="107"/>
      <c r="R108" s="107"/>
      <c r="S108" s="107"/>
      <c r="T108" s="107"/>
      <c r="U108" s="386"/>
    </row>
    <row r="109" spans="17:21" ht="23.25">
      <c r="Q109" s="107"/>
      <c r="R109" s="107"/>
      <c r="S109" s="107"/>
      <c r="T109" s="107"/>
      <c r="U109" s="386"/>
    </row>
    <row r="110" spans="17:21" ht="23.25">
      <c r="Q110" s="107"/>
      <c r="R110" s="107"/>
      <c r="S110" s="107"/>
      <c r="T110" s="107"/>
      <c r="U110" s="386"/>
    </row>
    <row r="111" spans="17:21" ht="23.25">
      <c r="Q111" s="107"/>
      <c r="R111" s="107"/>
      <c r="S111" s="107"/>
      <c r="T111" s="107"/>
      <c r="U111" s="386"/>
    </row>
    <row r="112" spans="17:21" ht="23.25">
      <c r="Q112" s="107"/>
      <c r="R112" s="107"/>
      <c r="S112" s="107"/>
      <c r="T112" s="107"/>
      <c r="U112" s="386"/>
    </row>
    <row r="113" spans="17:21" ht="23.25">
      <c r="Q113" s="107"/>
      <c r="R113" s="107"/>
      <c r="S113" s="107"/>
      <c r="T113" s="107"/>
      <c r="U113" s="386"/>
    </row>
    <row r="114" spans="17:21" ht="23.25">
      <c r="Q114" s="107"/>
      <c r="R114" s="107"/>
      <c r="S114" s="107"/>
      <c r="T114" s="107"/>
      <c r="U114" s="386"/>
    </row>
    <row r="115" spans="17:21" ht="23.25">
      <c r="Q115" s="107"/>
      <c r="R115" s="107"/>
      <c r="S115" s="107"/>
      <c r="T115" s="107"/>
      <c r="U115" s="386"/>
    </row>
    <row r="116" spans="17:21" ht="23.25">
      <c r="Q116" s="107"/>
      <c r="R116" s="107"/>
      <c r="S116" s="107"/>
      <c r="T116" s="107"/>
      <c r="U116" s="386"/>
    </row>
    <row r="117" spans="17:21" ht="23.25">
      <c r="Q117" s="107"/>
      <c r="R117" s="107"/>
      <c r="S117" s="107"/>
      <c r="T117" s="107"/>
      <c r="U117" s="386"/>
    </row>
    <row r="118" spans="17:21" ht="23.25">
      <c r="Q118" s="107"/>
      <c r="R118" s="107"/>
      <c r="S118" s="107"/>
      <c r="T118" s="107"/>
      <c r="U118" s="386"/>
    </row>
    <row r="119" spans="17:21" ht="23.25">
      <c r="Q119" s="107"/>
      <c r="R119" s="107"/>
      <c r="S119" s="107"/>
      <c r="T119" s="107"/>
      <c r="U119" s="386"/>
    </row>
    <row r="120" spans="17:21" ht="23.25">
      <c r="Q120" s="107"/>
      <c r="R120" s="107"/>
      <c r="S120" s="107"/>
      <c r="T120" s="107"/>
      <c r="U120" s="386"/>
    </row>
  </sheetData>
  <sheetProtection algorithmName="SHA-512" hashValue="dWgD6OPJ93pkTMQUUDgUkU7C5Fr8mPg5IDaZgcoioHBXfsZLBAtP3wyNSEDPAiS6OGrpLOhezfCWvgkK+RMSuw==" saltValue="poBjINfhIXiNFIFCuF4qWw==" spinCount="100000" sheet="1" objects="1" scenarios="1"/>
  <protectedRanges>
    <protectedRange sqref="P54:P101 V14:V44" name="Jednotková cena"/>
  </protectedRanges>
  <mergeCells count="130">
    <mergeCell ref="P6:S6"/>
    <mergeCell ref="P5:S5"/>
    <mergeCell ref="U9:U11"/>
    <mergeCell ref="G96:M96"/>
    <mergeCell ref="C95:C96"/>
    <mergeCell ref="O79:O81"/>
    <mergeCell ref="P79:P81"/>
    <mergeCell ref="Q79:Q81"/>
    <mergeCell ref="V73:W73"/>
    <mergeCell ref="O54:O56"/>
    <mergeCell ref="P54:P56"/>
    <mergeCell ref="Q54:Q56"/>
    <mergeCell ref="AH54:AH57"/>
    <mergeCell ref="AI54:AI56"/>
    <mergeCell ref="AJ54:AJ56"/>
    <mergeCell ref="AK54:AK56"/>
    <mergeCell ref="AL54:AL56"/>
    <mergeCell ref="AM54:AM56"/>
    <mergeCell ref="AN54:AN56"/>
    <mergeCell ref="AO54:AO57"/>
    <mergeCell ref="V71:W71"/>
    <mergeCell ref="V54:V57"/>
    <mergeCell ref="W54:W57"/>
    <mergeCell ref="X54:Y54"/>
    <mergeCell ref="Z54:AD54"/>
    <mergeCell ref="AE54:AE57"/>
    <mergeCell ref="AF54:AF57"/>
    <mergeCell ref="AG54:AG57"/>
    <mergeCell ref="B59:B71"/>
    <mergeCell ref="S54:S56"/>
    <mergeCell ref="T54:T56"/>
    <mergeCell ref="U54:U56"/>
    <mergeCell ref="N54:N57"/>
    <mergeCell ref="R54:R56"/>
    <mergeCell ref="G54:H54"/>
    <mergeCell ref="I54:M54"/>
    <mergeCell ref="G97:M97"/>
    <mergeCell ref="C98:F98"/>
    <mergeCell ref="G98:M98"/>
    <mergeCell ref="B84:B94"/>
    <mergeCell ref="C84:C86"/>
    <mergeCell ref="C89:C90"/>
    <mergeCell ref="C94:F94"/>
    <mergeCell ref="S79:S81"/>
    <mergeCell ref="T79:T81"/>
    <mergeCell ref="U79:U81"/>
    <mergeCell ref="G79:H79"/>
    <mergeCell ref="I79:M79"/>
    <mergeCell ref="N79:N82"/>
    <mergeCell ref="C79:C82"/>
    <mergeCell ref="D79:D82"/>
    <mergeCell ref="E79:E82"/>
    <mergeCell ref="F79:F82"/>
    <mergeCell ref="B99:B102"/>
    <mergeCell ref="C102:F102"/>
    <mergeCell ref="C104:F104"/>
    <mergeCell ref="C5:F5"/>
    <mergeCell ref="C9:C12"/>
    <mergeCell ref="D9:D12"/>
    <mergeCell ref="E9:E12"/>
    <mergeCell ref="F9:F12"/>
    <mergeCell ref="B14:B31"/>
    <mergeCell ref="C14:C19"/>
    <mergeCell ref="B40:B45"/>
    <mergeCell ref="C45:F45"/>
    <mergeCell ref="B95:B97"/>
    <mergeCell ref="C62:C63"/>
    <mergeCell ref="C64:C65"/>
    <mergeCell ref="C51:D51"/>
    <mergeCell ref="C76:F76"/>
    <mergeCell ref="C54:C57"/>
    <mergeCell ref="D54:D57"/>
    <mergeCell ref="E54:E57"/>
    <mergeCell ref="F54:F57"/>
    <mergeCell ref="C59:C61"/>
    <mergeCell ref="C71:F71"/>
    <mergeCell ref="C73:F73"/>
    <mergeCell ref="W9:W11"/>
    <mergeCell ref="M10:N10"/>
    <mergeCell ref="G9:H9"/>
    <mergeCell ref="I9:M9"/>
    <mergeCell ref="N9:R9"/>
    <mergeCell ref="S9:S12"/>
    <mergeCell ref="T9:T12"/>
    <mergeCell ref="M14:N14"/>
    <mergeCell ref="M15:N15"/>
    <mergeCell ref="M16:N16"/>
    <mergeCell ref="M17:N17"/>
    <mergeCell ref="M18:N18"/>
    <mergeCell ref="V9:V11"/>
    <mergeCell ref="M26:N26"/>
    <mergeCell ref="C27:C28"/>
    <mergeCell ref="M27:N27"/>
    <mergeCell ref="M28:N28"/>
    <mergeCell ref="M19:N19"/>
    <mergeCell ref="M20:N20"/>
    <mergeCell ref="C21:C24"/>
    <mergeCell ref="M21:N21"/>
    <mergeCell ref="M22:N22"/>
    <mergeCell ref="D23:D24"/>
    <mergeCell ref="M23:N23"/>
    <mergeCell ref="M24:N24"/>
    <mergeCell ref="B32:B39"/>
    <mergeCell ref="C32:C33"/>
    <mergeCell ref="M32:N32"/>
    <mergeCell ref="M33:N33"/>
    <mergeCell ref="M34:N34"/>
    <mergeCell ref="M35:N35"/>
    <mergeCell ref="M36:N36"/>
    <mergeCell ref="M37:N37"/>
    <mergeCell ref="G38:R38"/>
    <mergeCell ref="C39:F39"/>
    <mergeCell ref="M39:N39"/>
    <mergeCell ref="C47:F47"/>
    <mergeCell ref="D1:U3"/>
    <mergeCell ref="V3:W3"/>
    <mergeCell ref="V2:W2"/>
    <mergeCell ref="M40:N40"/>
    <mergeCell ref="M41:N41"/>
    <mergeCell ref="M42:N42"/>
    <mergeCell ref="M43:N43"/>
    <mergeCell ref="M44:N44"/>
    <mergeCell ref="M29:N29"/>
    <mergeCell ref="C31:F31"/>
    <mergeCell ref="M31:N31"/>
    <mergeCell ref="M25:N25"/>
    <mergeCell ref="M45:N45"/>
    <mergeCell ref="G95:M95"/>
    <mergeCell ref="M47:N47"/>
    <mergeCell ref="G30:R30"/>
  </mergeCells>
  <printOptions/>
  <pageMargins left="0.4" right="0.7" top="0.75" bottom="0.75" header="0.3" footer="0.3"/>
  <pageSetup fitToHeight="1" fitToWidth="1" horizontalDpi="600" verticalDpi="600" orientation="portrait" paperSize="8" scale="20" r:id="rId1"/>
  <headerFooter>
    <oddFooter>&amp;L&amp;BExport (od KNOWLIMITS Group a.s.)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(od KNOWLIMITS Group a.s.)</dc:title>
  <dc:subject>Export (od KNOWLIMITS Group a.s.)</dc:subject>
  <dc:creator>slezakova@know.cz</dc:creator>
  <cp:keywords/>
  <dc:description/>
  <cp:lastModifiedBy>Michaela Náhlovská</cp:lastModifiedBy>
  <cp:lastPrinted>2021-07-26T13:37:02Z</cp:lastPrinted>
  <dcterms:created xsi:type="dcterms:W3CDTF">2021-07-26T10:21:06Z</dcterms:created>
  <dcterms:modified xsi:type="dcterms:W3CDTF">2021-07-30T10:23:49Z</dcterms:modified>
  <cp:category/>
  <cp:version/>
  <cp:contentType/>
  <cp:contentStatus/>
</cp:coreProperties>
</file>